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Z:\20_決算\20-50_財政状況資料集・財政状況一覧表・比較分析\財政状況資料集（Ｈ22～）\R6決算\１回目\１回答\"/>
    </mc:Choice>
  </mc:AlternateContent>
  <xr:revisionPtr revIDLastSave="0" documentId="13_ncr:1_{0E46B36C-CDA6-4C34-B6BA-125B0901D901}" xr6:coauthVersionLast="47" xr6:coauthVersionMax="47" xr10:uidLastSave="{00000000-0000-0000-0000-000000000000}"/>
  <bookViews>
    <workbookView xWindow="-120" yWindow="-120" windowWidth="20730" windowHeight="1104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l="1"/>
  <c r="AP88" i="12"/>
  <c r="AF88"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E37" i="10"/>
  <c r="AM37" i="10"/>
  <c r="C37" i="10"/>
  <c r="BE36" i="10"/>
  <c r="AM36" i="10"/>
  <c r="BW34" i="10"/>
  <c r="BW35" i="10" s="1"/>
  <c r="BW36" i="10" s="1"/>
  <c r="BW37" i="10" s="1"/>
  <c r="C34" i="10"/>
  <c r="C35" i="10" s="1"/>
  <c r="CO34" i="10" l="1"/>
  <c r="CO35" i="10" s="1"/>
  <c r="CO36" i="10" s="1"/>
  <c r="CO37" i="10" s="1"/>
  <c r="CO38" i="10" s="1"/>
  <c r="CO39" i="10" s="1"/>
  <c r="CO40"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E34" i="10" l="1"/>
  <c r="BE35" i="10" s="1"/>
</calcChain>
</file>

<file path=xl/sharedStrings.xml><?xml version="1.0" encoding="utf-8"?>
<sst xmlns="http://schemas.openxmlformats.org/spreadsheetml/2006/main" count="1052" uniqueCount="578">
  <si>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</si>
  <si>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</si>
  <si>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</si>
  <si>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</si>
  <si>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</si>
  <si>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</si>
  <si>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</si>
  <si>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</si>
  <si>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</si>
  <si>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</si>
  <si>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</si>
  <si>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</si>
  <si>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</si>
  <si>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</si>
  <si>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</si>
  <si>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</si>
  <si>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</si>
  <si>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</si>
  <si>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</si>
  <si>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</si>
  <si>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</si>
  <si>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</si>
  <si>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</si>
  <si>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</si>
  <si>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</si>
  <si>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</si>
  <si>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</si>
  <si>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</si>
  <si>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</si>
  <si>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</si>
  <si>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</si>
  <si>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</si>
  <si>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</si>
  <si>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</si>
  <si>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</si>
  <si>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</si>
  <si>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</si>
  <si>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</si>
  <si>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</si>
  <si>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</si>
  <si>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</si>
  <si>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</si>
  <si>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</si>
  <si>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</si>
  <si>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</si>
  <si>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</si>
  <si>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</si>
  <si>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</si>
  <si>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</si>
  <si>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</si>
  <si>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</si>
  <si>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</si>
  <si>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</si>
  <si>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</si>
  <si>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</si>
  <si>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</si>
  <si>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</si>
  <si>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</si>
  <si>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</si>
  <si>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</si>
  <si>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</si>
  <si>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</si>
  <si>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</si>
  <si>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</si>
  <si>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</si>
  <si>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</si>
  <si>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</si>
  <si>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</si>
  <si>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</si>
  <si>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</si>
  <si>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</si>
  <si>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</si>
  <si>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</si>
  <si>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</si>
  <si>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</si>
  <si>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</si>
  <si>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</si>
  <si>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</si>
  <si>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</si>
  <si>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</si>
  <si>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</si>
  <si>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</si>
  <si>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</si>
  <si>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</si>
  <si>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</si>
  <si>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</si>
  <si>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</si>
  <si>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</si>
  <si>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</si>
  <si>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</si>
  <si>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</si>
  <si>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</si>
  <si>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</si>
  <si>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</si>
  <si>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米子市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</si>
  <si>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</si>
  <si>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</si>
  <si>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</si>
  <si>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</si>
  <si>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</si>
  <si>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</si>
  <si>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</si>
  <si>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</si>
  <si>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</si>
  <si>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</si>
  <si>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</si>
  <si>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</si>
  <si>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</si>
  <si>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</si>
  <si>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</si>
  <si>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</si>
  <si>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</si>
  <si>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</si>
  <si>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</si>
  <si>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</si>
  <si>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</si>
  <si>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</si>
  <si>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</si>
  <si>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</si>
  <si>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</si>
  <si>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</si>
  <si>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</si>
  <si>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</si>
  <si>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</si>
  <si>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</si>
  <si>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</si>
  <si>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</si>
  <si>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</si>
  <si>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</si>
  <si>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</si>
  <si>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</si>
  <si>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</si>
  <si>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</si>
  <si>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</si>
  <si>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</si>
  <si>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</si>
  <si>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</si>
  <si>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</si>
  <si>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</si>
  <si>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</si>
  <si>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</si>
  <si>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</si>
  <si>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</si>
  <si>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</si>
  <si>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</si>
  <si>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</si>
  <si>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</si>
  <si>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</si>
  <si>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</si>
  <si>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</si>
  <si>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</si>
  <si>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</si>
  <si>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</si>
  <si>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</si>
  <si>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</si>
  <si>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</si>
  <si>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</si>
  <si>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</si>
  <si>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</si>
  <si>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</si>
  <si>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</si>
  <si>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</si>
  <si>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</si>
  <si>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</si>
  <si>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</si>
  <si>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</si>
  <si>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</si>
  <si>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</si>
  <si>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</si>
  <si>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</si>
  <si>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</si>
  <si>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</si>
  <si>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</si>
  <si>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</si>
  <si>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</si>
  <si>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</si>
  <si>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</si>
  <si>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</si>
  <si>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</si>
  <si>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</si>
  <si>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</si>
  <si>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</si>
  <si>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</si>
  <si>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</si>
  <si>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</si>
  <si>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</si>
  <si>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</si>
  <si>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</si>
  <si>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</si>
  <si>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</si>
  <si>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</si>
  <si>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</si>
  <si>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</si>
  <si>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</si>
  <si>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</si>
  <si>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</si>
  <si>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</si>
  <si>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</si>
  <si>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</si>
  <si>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</si>
  <si>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</si>
  <si>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</si>
  <si>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</si>
  <si>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</si>
  <si>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鳥取県米子市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</si>
  <si>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</si>
  <si>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</si>
  <si>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</si>
  <si>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</si>
  <si>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</si>
  <si>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</si>
  <si>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</si>
  <si>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</si>
  <si>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</si>
  <si>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</si>
  <si>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</si>
  <si>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</si>
  <si>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</si>
  <si>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</si>
  <si>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</si>
  <si>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</si>
  <si>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</si>
  <si>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</si>
  <si>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</si>
  <si>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</si>
  <si>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</si>
  <si>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</si>
  <si>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</si>
  <si>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</si>
  <si>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</si>
  <si>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</si>
  <si>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</si>
  <si>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</si>
  <si>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</si>
  <si>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</si>
  <si>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</si>
  <si>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</si>
  <si>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</si>
  <si>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</si>
  <si>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</si>
  <si>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</si>
  <si>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</si>
  <si>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</si>
  <si>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</si>
  <si>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</si>
  <si>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</si>
  <si>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</si>
  <si>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</si>
  <si>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</si>
  <si>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</si>
  <si>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</si>
  <si>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</si>
  <si>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</si>
  <si>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</si>
  <si>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</si>
  <si>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</si>
  <si>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</si>
  <si>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</si>
  <si>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</si>
  <si>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</si>
  <si>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</si>
  <si>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</si>
  <si>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</si>
  <si>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</si>
  <si>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</si>
  <si>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</si>
  <si>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</si>
  <si>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</si>
  <si>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</si>
  <si>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</si>
  <si>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</si>
  <si>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</si>
  <si>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</si>
  <si>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</si>
  <si>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</si>
  <si>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</si>
  <si>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</si>
  <si>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</si>
  <si>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</si>
  <si>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</si>
  <si>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</si>
  <si>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</si>
  <si>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</si>
  <si>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</si>
  <si>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</si>
  <si>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</si>
  <si>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</si>
  <si>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</si>
  <si>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</si>
  <si>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</si>
  <si>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</si>
  <si>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</si>
  <si>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</si>
  <si>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</si>
  <si>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</si>
  <si>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</si>
  <si>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</si>
  <si>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</si>
  <si>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</si>
  <si>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</si>
  <si>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</si>
  <si>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</si>
  <si>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</si>
  <si>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</si>
  <si>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</si>
  <si>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</si>
  <si>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</si>
  <si>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</si>
  <si>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</si>
  <si>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</si>
  <si>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</si>
  <si>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</si>
  <si>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</si>
  <si>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</si>
  <si>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</si>
  <si>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</si>
  <si>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</si>
  <si>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</si>
  <si>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</si>
  <si>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</si>
  <si>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</si>
  <si>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</si>
  <si>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</si>
  <si>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</si>
  <si>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</si>
  <si>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</si>
  <si>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</si>
  <si>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</si>
  <si>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</si>
  <si>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</si>
  <si>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</si>
  <si>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</si>
  <si>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</si>
  <si>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</si>
  <si>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</si>
  <si>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</si>
  <si>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</si>
  <si>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</si>
  <si>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</si>
  <si>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</si>
  <si>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</si>
  <si>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</si>
  <si>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</si>
  <si>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</si>
  <si>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</si>
  <si>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</si>
  <si>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</si>
  <si>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</si>
  <si>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</si>
  <si>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</si>
  <si>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</si>
  <si>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</si>
  <si>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</si>
  <si>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</si>
  <si>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</si>
  <si>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鳥取県米子市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</si>
  <si>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</si>
  <si>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</si>
  <si>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</si>
  <si>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</si>
  <si>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</si>
  <si>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</si>
  <si>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</si>
  <si>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</si>
  <si>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</si>
  <si>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</si>
  <si>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</si>
  <si>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</si>
  <si>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</si>
  <si>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</si>
  <si>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</si>
  <si>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</si>
  <si>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</si>
  <si>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</si>
  <si>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</si>
  <si>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</si>
  <si>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</si>
  <si>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</si>
  <si>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</si>
  <si>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</si>
  <si>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</si>
  <si>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</si>
  <si>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</si>
  <si>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</si>
  <si>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</si>
  <si>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</si>
  <si>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</si>
  <si>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</si>
  <si>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</si>
  <si>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</si>
  <si>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</si>
  <si>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</si>
  <si>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</si>
  <si>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</si>
  <si>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</si>
  <si>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</si>
  <si>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</si>
  <si>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</si>
  <si>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米子インター周辺工業用地整備事業特別会計</t>
    <phoneticPr fontId="5"/>
  </si>
  <si>
    <t>法非適用企業</t>
    <phoneticPr fontId="5"/>
  </si>
  <si>
    <t>米子インター西産業用地整備事業特別会計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</si>
  <si>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</si>
  <si>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</si>
  <si>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</si>
  <si>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</si>
  <si>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</si>
  <si>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</si>
  <si>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</si>
  <si>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</si>
  <si>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</si>
  <si>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</si>
  <si>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</si>
  <si>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</si>
  <si>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</si>
  <si>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</si>
  <si>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</si>
  <si>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</si>
  <si>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</si>
  <si>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</si>
  <si>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</si>
  <si>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</si>
  <si>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</si>
  <si>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</si>
  <si>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</si>
  <si>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</si>
  <si>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</si>
  <si>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</si>
  <si>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</si>
  <si>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</si>
  <si>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</si>
  <si>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</si>
  <si>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</si>
  <si>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</si>
  <si>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</si>
  <si>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</si>
  <si>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</si>
  <si>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</si>
  <si>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</si>
  <si>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</si>
  <si>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</si>
  <si>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</si>
  <si>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</si>
  <si>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</si>
  <si>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</si>
  <si>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</si>
  <si>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</si>
  <si>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</si>
  <si>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</si>
  <si>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</si>
  <si>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</si>
  <si>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</si>
  <si>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</si>
  <si>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</si>
  <si>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</si>
  <si>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</si>
  <si>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</si>
  <si>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</si>
  <si>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</si>
  <si>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</si>
  <si>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</si>
  <si>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</si>
  <si>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</si>
  <si>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</si>
  <si>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</si>
  <si>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</si>
  <si>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</si>
  <si>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</si>
  <si>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</si>
  <si>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</si>
  <si>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</si>
  <si>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</si>
  <si>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</si>
  <si>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</si>
  <si>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</si>
  <si>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</si>
  <si>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</si>
  <si>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</si>
  <si>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</si>
  <si>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</si>
  <si>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</si>
  <si>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</si>
  <si>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</si>
  <si>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</si>
  <si>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</si>
  <si>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</si>
  <si>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</si>
  <si>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</si>
  <si>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</si>
  <si>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</si>
  <si>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</si>
  <si>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</si>
  <si>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</si>
  <si>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</si>
  <si>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</si>
  <si>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</si>
  <si>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</si>
  <si>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</si>
  <si>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</si>
  <si>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</si>
  <si>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</si>
  <si>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</si>
  <si>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</si>
  <si>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</si>
  <si>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</si>
  <si>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</si>
  <si>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</si>
  <si>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</si>
  <si>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</si>
  <si>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</si>
  <si>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</si>
  <si>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</si>
  <si>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</si>
  <si>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</si>
  <si>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</si>
  <si>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</si>
  <si>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</si>
  <si>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</si>
  <si>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</si>
  <si>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</si>
  <si>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</si>
  <si>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</si>
  <si>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</si>
  <si>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</si>
  <si>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</si>
  <si>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</si>
  <si>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</si>
  <si>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</si>
  <si>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</si>
  <si>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</si>
  <si>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</si>
  <si>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</si>
  <si>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</si>
  <si>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</si>
  <si>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</si>
  <si>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</si>
  <si>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</si>
  <si>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0.21</t>
  </si>
  <si>
    <t>▲ 1.71</t>
  </si>
  <si>
    <t>▲ 0.47</t>
  </si>
  <si>
    <t>駐車場事業特別会計</t>
  </si>
  <si>
    <t>▲ 1.67</t>
  </si>
  <si>
    <t>▲ 1.54</t>
  </si>
  <si>
    <t>▲ 1.29</t>
  </si>
  <si>
    <t>▲ 1.05</t>
  </si>
  <si>
    <t>水道事業会計</t>
  </si>
  <si>
    <t>下水道事業会計</t>
  </si>
  <si>
    <t>国民健康保険事業特別会計</t>
  </si>
  <si>
    <t>一般会計</t>
  </si>
  <si>
    <t>介護保険事業特別会計</t>
  </si>
  <si>
    <t>市営墓地事業特別会計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</si>
  <si>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</si>
  <si>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</si>
  <si>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</si>
  <si>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</si>
  <si>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</si>
  <si>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</si>
  <si>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</si>
  <si>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</si>
  <si>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米子市日吉津村中学校組合</t>
    <rPh sb="0" eb="3">
      <t>ヨナゴシ</t>
    </rPh>
    <rPh sb="3" eb="7">
      <t>ヒエヅソン</t>
    </rPh>
    <rPh sb="7" eb="12">
      <t>チュウガッコウクミアイ</t>
    </rPh>
    <phoneticPr fontId="39"/>
  </si>
  <si>
    <t>鳥取県西部広域行政管理組合</t>
    <rPh sb="0" eb="13">
      <t>トットリケンセイブコウイキギョウセイカンリクミアイ</t>
    </rPh>
    <phoneticPr fontId="39"/>
  </si>
  <si>
    <t>一般財団法人米子市開発公社</t>
    <rPh sb="0" eb="6">
      <t>イッパンザイダンホウジン</t>
    </rPh>
    <rPh sb="6" eb="9">
      <t>ヨナゴシ</t>
    </rPh>
    <rPh sb="9" eb="11">
      <t>カイハツ</t>
    </rPh>
    <rPh sb="11" eb="13">
      <t>コウシャ</t>
    </rPh>
    <phoneticPr fontId="2"/>
  </si>
  <si>
    <t>一般財団法人米子市文化財団</t>
    <rPh sb="0" eb="2">
      <t>イッパン</t>
    </rPh>
    <rPh sb="2" eb="4">
      <t>ザイダン</t>
    </rPh>
    <rPh sb="4" eb="6">
      <t>ホウジン</t>
    </rPh>
    <rPh sb="6" eb="8">
      <t>ヨナゴ</t>
    </rPh>
    <rPh sb="8" eb="9">
      <t>シ</t>
    </rPh>
    <rPh sb="9" eb="11">
      <t>ブンカ</t>
    </rPh>
    <rPh sb="11" eb="13">
      <t>ザイダン</t>
    </rPh>
    <phoneticPr fontId="2"/>
  </si>
  <si>
    <t>一般財団法人勤労者福祉サービスセンター</t>
    <rPh sb="0" eb="6">
      <t>イッパンザイダンホウジン</t>
    </rPh>
    <rPh sb="6" eb="9">
      <t>キンロウシャ</t>
    </rPh>
    <rPh sb="9" eb="11">
      <t>フクシ</t>
    </rPh>
    <phoneticPr fontId="2"/>
  </si>
  <si>
    <t>株式会社白鳳</t>
    <rPh sb="0" eb="4">
      <t>カブシキガイシャ</t>
    </rPh>
    <rPh sb="4" eb="6">
      <t>ハクホウ</t>
    </rPh>
    <phoneticPr fontId="2"/>
  </si>
  <si>
    <t>公益財団法人中海水鳥国際交流基金財団</t>
    <rPh sb="0" eb="6">
      <t>コウエキザイダンホウジン</t>
    </rPh>
    <rPh sb="6" eb="8">
      <t>ナカウミ</t>
    </rPh>
    <rPh sb="8" eb="10">
      <t>ミズドリ</t>
    </rPh>
    <rPh sb="10" eb="12">
      <t>コクサイ</t>
    </rPh>
    <rPh sb="12" eb="16">
      <t>コウリュウキキン</t>
    </rPh>
    <rPh sb="16" eb="18">
      <t>ザイダン</t>
    </rPh>
    <phoneticPr fontId="2"/>
  </si>
  <si>
    <t>財団法人とっとりコンベンションビューロー</t>
    <rPh sb="0" eb="4">
      <t>ザイダンホウジン</t>
    </rPh>
    <phoneticPr fontId="2"/>
  </si>
  <si>
    <t>公益財団法人鳥取県林業担い手育成財団</t>
    <rPh sb="0" eb="6">
      <t>コウエキザイダンホウジン</t>
    </rPh>
    <rPh sb="6" eb="9">
      <t>トットリケン</t>
    </rPh>
    <rPh sb="9" eb="12">
      <t>リンギョウニナ</t>
    </rPh>
    <rPh sb="13" eb="14">
      <t>テ</t>
    </rPh>
    <rPh sb="14" eb="18">
      <t>イクセイザイダン</t>
    </rPh>
    <phoneticPr fontId="2"/>
  </si>
  <si>
    <t>-</t>
    <phoneticPr fontId="2"/>
  </si>
  <si>
    <t>鳥取県後期高齢者医療広域連合</t>
    <rPh sb="0" eb="8">
      <t>トットリケンコウキコウレイシャ</t>
    </rPh>
    <rPh sb="8" eb="14">
      <t>イリョウコウイキレンゴウ</t>
    </rPh>
    <phoneticPr fontId="39"/>
  </si>
  <si>
    <t>鳥取県後期高齢者医療広域連合</t>
    <phoneticPr fontId="39"/>
  </si>
  <si>
    <t>一般会計</t>
    <rPh sb="0" eb="4">
      <t>イッパンカイケイ</t>
    </rPh>
    <phoneticPr fontId="2"/>
  </si>
  <si>
    <t>後期高齢者医療特別会計</t>
    <rPh sb="0" eb="7">
      <t>コウキコウレイシャイリョウ</t>
    </rPh>
    <rPh sb="7" eb="11">
      <t>トクベツカイケイ</t>
    </rPh>
    <phoneticPr fontId="2"/>
  </si>
  <si>
    <t>-</t>
    <phoneticPr fontId="2"/>
  </si>
  <si>
    <t>がいなよなご応援基金</t>
    <phoneticPr fontId="5"/>
  </si>
  <si>
    <t>米子市合併振興基金</t>
    <phoneticPr fontId="5"/>
  </si>
  <si>
    <t>米子市一般廃棄物処理施設整備負担金基金</t>
    <phoneticPr fontId="5"/>
  </si>
  <si>
    <t>米子市公共施設整備等基金</t>
    <phoneticPr fontId="5"/>
  </si>
  <si>
    <t>米子市ふるさとづくり基金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</si>
</sst>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0" xfId="15" applyFont="1" applyBorder="1" applyAlignment="1" applyProtection="1">
      <alignment horizontal="left" vertical="center" shrinkToFit="1"/>
      <protection locked="0"/>
    </xf>
    <xf numFmtId="0" fontId="32" fillId="6" borderId="0" xfId="12" applyFont="1" applyFill="1">
      <alignment vertical="center"/>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43D66780-3F1C-4A52-A0ED-A1F2784CCFC3}"/>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27CFE5F9-CE33-4B78-9DB5-0A062A1ED8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9386-4185-8AAD-CB07DFD1FC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31202</c:v>
                </c:pt>
                <c:pt idx="1">
                  <c:v>52150</c:v>
                </c:pt>
                <c:pt idx="2">
                  <c:v>51779</c:v>
                </c:pt>
                <c:pt idx="3">
                  <c:v>57586</c:v>
                </c:pt>
                <c:pt idx="4">
                  <c:v>63473</c:v>
                </c:pt>
              </c:numCache>
            </c:numRef>
          </c:val>
          <c:smooth val="0"/>
          <c:extLst>
            <c:ext xmlns:c16="http://schemas.microsoft.com/office/drawing/2014/chart" uri="{C3380CC4-5D6E-409C-BE32-E72D297353CC}">
              <c16:uniqueId val="{00000001-9386-4185-8AAD-CB07DFD1FC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3.47</c:v>
                </c:pt>
                <c:pt idx="1">
                  <c:v>4.72</c:v>
                </c:pt>
                <c:pt idx="2">
                  <c:v>3.52</c:v>
                </c:pt>
                <c:pt idx="3">
                  <c:v>1.76</c:v>
                </c:pt>
                <c:pt idx="4">
                  <c:v>1.68</c:v>
                </c:pt>
              </c:numCache>
            </c:numRef>
          </c:val>
          <c:extLst>
            <c:ext xmlns:c16="http://schemas.microsoft.com/office/drawing/2014/chart" uri="{C3380CC4-5D6E-409C-BE32-E72D297353CC}">
              <c16:uniqueId val="{00000000-136F-4919-8EE8-B91A3DB24C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9.09</c:v>
                </c:pt>
                <c:pt idx="1">
                  <c:v>7.81</c:v>
                </c:pt>
                <c:pt idx="2">
                  <c:v>9.07</c:v>
                </c:pt>
                <c:pt idx="3">
                  <c:v>8.86</c:v>
                </c:pt>
                <c:pt idx="4">
                  <c:v>8.32</c:v>
                </c:pt>
              </c:numCache>
            </c:numRef>
          </c:val>
          <c:extLst>
            <c:ext xmlns:c16="http://schemas.microsoft.com/office/drawing/2014/chart" uri="{C3380CC4-5D6E-409C-BE32-E72D297353CC}">
              <c16:uniqueId val="{00000001-136F-4919-8EE8-B91A3DB24C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c:v>
                </c:pt>
                <c:pt idx="1">
                  <c:v>2.41</c:v>
                </c:pt>
                <c:pt idx="2">
                  <c:v>-0.21</c:v>
                </c:pt>
                <c:pt idx="3">
                  <c:v>-1.71</c:v>
                </c:pt>
                <c:pt idx="4">
                  <c:v>-0.47</c:v>
                </c:pt>
              </c:numCache>
            </c:numRef>
          </c:val>
          <c:smooth val="0"/>
          <c:extLst>
            <c:ext xmlns:c16="http://schemas.microsoft.com/office/drawing/2014/chart" uri="{C3380CC4-5D6E-409C-BE32-E72D297353CC}">
              <c16:uniqueId val="{00000002-136F-4919-8EE8-B91A3DB24C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0.32</c:v>
                </c:pt>
                <c:pt idx="4">
                  <c:v>#N/A</c:v>
                </c:pt>
                <c:pt idx="5">
                  <c:v>0</c:v>
                </c:pt>
                <c:pt idx="6">
                  <c:v>#N/A</c:v>
                </c:pt>
                <c:pt idx="7">
                  <c:v>0</c:v>
                </c:pt>
                <c:pt idx="8">
                  <c:v>#N/A</c:v>
                </c:pt>
                <c:pt idx="9">
                  <c:v>0</c:v>
                </c:pt>
              </c:numCache>
            </c:numRef>
          </c:val>
          <c:extLst>
            <c:ext xmlns:c16="http://schemas.microsoft.com/office/drawing/2014/chart" uri="{C3380CC4-5D6E-409C-BE32-E72D297353CC}">
              <c16:uniqueId val="{00000000-C59A-4D84-B1C7-8677632F0F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9A-4D84-B1C7-8677632F0F8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2-C59A-4D84-B1C7-8677632F0F86}"/>
            </c:ext>
          </c:extLst>
        </c:ser>
        <c:ser>
          <c:idx val="3"/>
          <c:order val="3"/>
          <c:tx>
            <c:strRef>
              <c:f>データシート!$A$30</c:f>
              <c:strCache>
                <c:ptCount val="1"/>
                <c:pt idx="0">
                  <c:v>市営墓地事業特別会計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0.08</c:v>
                </c:pt>
                <c:pt idx="6">
                  <c:v>#N/A</c:v>
                </c:pt>
                <c:pt idx="7">
                  <c:v>0.1</c:v>
                </c:pt>
                <c:pt idx="8">
                  <c:v>#N/A</c:v>
                </c:pt>
                <c:pt idx="9">
                  <c:v>0.1</c:v>
                </c:pt>
              </c:numCache>
            </c:numRef>
          </c:val>
          <c:extLst>
            <c:ext xmlns:c16="http://schemas.microsoft.com/office/drawing/2014/chart" uri="{C3380CC4-5D6E-409C-BE32-E72D297353CC}">
              <c16:uniqueId val="{00000003-C59A-4D84-B1C7-8677632F0F8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4.78</c:v>
                </c:pt>
                <c:pt idx="2">
                  <c:v>#N/A</c:v>
                </c:pt>
                <c:pt idx="3">
                  <c:v>4.96</c:v>
                </c:pt>
                <c:pt idx="4">
                  <c:v>#N/A</c:v>
                </c:pt>
                <c:pt idx="5">
                  <c:v>0.77</c:v>
                </c:pt>
                <c:pt idx="6">
                  <c:v>#N/A</c:v>
                </c:pt>
                <c:pt idx="7">
                  <c:v>0.44</c:v>
                </c:pt>
                <c:pt idx="8">
                  <c:v>#N/A</c:v>
                </c:pt>
                <c:pt idx="9">
                  <c:v>0.48</c:v>
                </c:pt>
              </c:numCache>
            </c:numRef>
          </c:val>
          <c:extLst>
            <c:ext xmlns:c16="http://schemas.microsoft.com/office/drawing/2014/chart" uri="{C3380CC4-5D6E-409C-BE32-E72D297353CC}">
              <c16:uniqueId val="{00000004-C59A-4D84-B1C7-8677632F0F8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3.4</c:v>
                </c:pt>
                <c:pt idx="2">
                  <c:v>#N/A</c:v>
                </c:pt>
                <c:pt idx="3">
                  <c:v>4.6399999999999997</c:v>
                </c:pt>
                <c:pt idx="4">
                  <c:v>#N/A</c:v>
                </c:pt>
                <c:pt idx="5">
                  <c:v>3.42</c:v>
                </c:pt>
                <c:pt idx="6">
                  <c:v>#N/A</c:v>
                </c:pt>
                <c:pt idx="7">
                  <c:v>1.65</c:v>
                </c:pt>
                <c:pt idx="8">
                  <c:v>#N/A</c:v>
                </c:pt>
                <c:pt idx="9">
                  <c:v>1.57</c:v>
                </c:pt>
              </c:numCache>
            </c:numRef>
          </c:val>
          <c:extLst>
            <c:ext xmlns:c16="http://schemas.microsoft.com/office/drawing/2014/chart" uri="{C3380CC4-5D6E-409C-BE32-E72D297353CC}">
              <c16:uniqueId val="{00000005-C59A-4D84-B1C7-8677632F0F8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1.42</c:v>
                </c:pt>
                <c:pt idx="4">
                  <c:v>#N/A</c:v>
                </c:pt>
                <c:pt idx="5">
                  <c:v>1.91</c:v>
                </c:pt>
                <c:pt idx="6">
                  <c:v>#N/A</c:v>
                </c:pt>
                <c:pt idx="7">
                  <c:v>1.33</c:v>
                </c:pt>
                <c:pt idx="8">
                  <c:v>#N/A</c:v>
                </c:pt>
                <c:pt idx="9">
                  <c:v>1.7</c:v>
                </c:pt>
              </c:numCache>
            </c:numRef>
          </c:val>
          <c:extLst>
            <c:ext xmlns:c16="http://schemas.microsoft.com/office/drawing/2014/chart" uri="{C3380CC4-5D6E-409C-BE32-E72D297353CC}">
              <c16:uniqueId val="{00000006-C59A-4D84-B1C7-8677632F0F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4.6900000000000004</c:v>
                </c:pt>
                <c:pt idx="2">
                  <c:v>#N/A</c:v>
                </c:pt>
                <c:pt idx="3">
                  <c:v>6.21</c:v>
                </c:pt>
                <c:pt idx="4">
                  <c:v>#N/A</c:v>
                </c:pt>
                <c:pt idx="5">
                  <c:v>7.71</c:v>
                </c:pt>
                <c:pt idx="6">
                  <c:v>#N/A</c:v>
                </c:pt>
                <c:pt idx="7">
                  <c:v>7.72</c:v>
                </c:pt>
                <c:pt idx="8">
                  <c:v>#N/A</c:v>
                </c:pt>
                <c:pt idx="9">
                  <c:v>8.4499999999999993</c:v>
                </c:pt>
              </c:numCache>
            </c:numRef>
          </c:val>
          <c:extLst>
            <c:ext xmlns:c16="http://schemas.microsoft.com/office/drawing/2014/chart" uri="{C3380CC4-5D6E-409C-BE32-E72D297353CC}">
              <c16:uniqueId val="{00000007-C59A-4D84-B1C7-8677632F0F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c:v>
                </c:pt>
                <c:pt idx="2">
                  <c:v>#N/A</c:v>
                </c:pt>
                <c:pt idx="3">
                  <c:v>13.34</c:v>
                </c:pt>
                <c:pt idx="4">
                  <c:v>#N/A</c:v>
                </c:pt>
                <c:pt idx="5">
                  <c:v>14.01</c:v>
                </c:pt>
                <c:pt idx="6">
                  <c:v>#N/A</c:v>
                </c:pt>
                <c:pt idx="7">
                  <c:v>14.26</c:v>
                </c:pt>
                <c:pt idx="8">
                  <c:v>#N/A</c:v>
                </c:pt>
                <c:pt idx="9">
                  <c:v>10.84</c:v>
                </c:pt>
              </c:numCache>
            </c:numRef>
          </c:val>
          <c:extLst>
            <c:ext xmlns:c16="http://schemas.microsoft.com/office/drawing/2014/chart" uri="{C3380CC4-5D6E-409C-BE32-E72D297353CC}">
              <c16:uniqueId val="{00000008-C59A-4D84-B1C7-8677632F0F86}"/>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1.71</c:v>
                </c:pt>
                <c:pt idx="1">
                  <c:v>#N/A</c:v>
                </c:pt>
                <c:pt idx="2">
                  <c:v>1.67</c:v>
                </c:pt>
                <c:pt idx="3">
                  <c:v>#N/A</c:v>
                </c:pt>
                <c:pt idx="4">
                  <c:v>1.54</c:v>
                </c:pt>
                <c:pt idx="5">
                  <c:v>#N/A</c:v>
                </c:pt>
                <c:pt idx="6">
                  <c:v>1.29</c:v>
                </c:pt>
                <c:pt idx="7">
                  <c:v>#N/A</c:v>
                </c:pt>
                <c:pt idx="8">
                  <c:v>1.05</c:v>
                </c:pt>
                <c:pt idx="9">
                  <c:v>#N/A</c:v>
                </c:pt>
              </c:numCache>
            </c:numRef>
          </c:val>
          <c:extLst>
            <c:ext xmlns:c16="http://schemas.microsoft.com/office/drawing/2014/chart" uri="{C3380CC4-5D6E-409C-BE32-E72D297353CC}">
              <c16:uniqueId val="{00000009-C59A-4D84-B1C7-8677632F0F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4888</c:v>
                </c:pt>
                <c:pt idx="5">
                  <c:v>4852</c:v>
                </c:pt>
                <c:pt idx="8">
                  <c:v>4982</c:v>
                </c:pt>
                <c:pt idx="11">
                  <c:v>4881</c:v>
                </c:pt>
                <c:pt idx="14">
                  <c:v>4539</c:v>
                </c:pt>
              </c:numCache>
            </c:numRef>
          </c:val>
          <c:extLst>
            <c:ext xmlns:c16="http://schemas.microsoft.com/office/drawing/2014/chart" uri="{C3380CC4-5D6E-409C-BE32-E72D297353CC}">
              <c16:uniqueId val="{00000000-DAF8-4517-9532-FABE8C074E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1-DAF8-4517-9532-FABE8C074E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67</c:v>
                </c:pt>
                <c:pt idx="12">
                  <c:v>46</c:v>
                </c:pt>
              </c:numCache>
            </c:numRef>
          </c:val>
          <c:extLst>
            <c:ext xmlns:c16="http://schemas.microsoft.com/office/drawing/2014/chart" uri="{C3380CC4-5D6E-409C-BE32-E72D297353CC}">
              <c16:uniqueId val="{00000002-DAF8-4517-9532-FABE8C074E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324</c:v>
                </c:pt>
                <c:pt idx="3">
                  <c:v>324</c:v>
                </c:pt>
                <c:pt idx="6">
                  <c:v>296</c:v>
                </c:pt>
                <c:pt idx="9">
                  <c:v>323</c:v>
                </c:pt>
                <c:pt idx="12">
                  <c:v>265</c:v>
                </c:pt>
              </c:numCache>
            </c:numRef>
          </c:val>
          <c:extLst>
            <c:ext xmlns:c16="http://schemas.microsoft.com/office/drawing/2014/chart" uri="{C3380CC4-5D6E-409C-BE32-E72D297353CC}">
              <c16:uniqueId val="{00000003-DAF8-4517-9532-FABE8C074E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1192</c:v>
                </c:pt>
                <c:pt idx="3">
                  <c:v>1047</c:v>
                </c:pt>
                <c:pt idx="6">
                  <c:v>959</c:v>
                </c:pt>
                <c:pt idx="9">
                  <c:v>1138</c:v>
                </c:pt>
                <c:pt idx="12">
                  <c:v>1179</c:v>
                </c:pt>
              </c:numCache>
            </c:numRef>
          </c:val>
          <c:extLst>
            <c:ext xmlns:c16="http://schemas.microsoft.com/office/drawing/2014/chart" uri="{C3380CC4-5D6E-409C-BE32-E72D297353CC}">
              <c16:uniqueId val="{00000004-DAF8-4517-9532-FABE8C074E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F8-4517-9532-FABE8C074E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F8-4517-9532-FABE8C074E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5703</c:v>
                </c:pt>
                <c:pt idx="3">
                  <c:v>5821</c:v>
                </c:pt>
                <c:pt idx="6">
                  <c:v>6032</c:v>
                </c:pt>
                <c:pt idx="9">
                  <c:v>6162</c:v>
                </c:pt>
                <c:pt idx="12">
                  <c:v>6005</c:v>
                </c:pt>
              </c:numCache>
            </c:numRef>
          </c:val>
          <c:extLst>
            <c:ext xmlns:c16="http://schemas.microsoft.com/office/drawing/2014/chart" uri="{C3380CC4-5D6E-409C-BE32-E72D297353CC}">
              <c16:uniqueId val="{00000007-DAF8-4517-9532-FABE8C074E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2336</c:v>
                </c:pt>
                <c:pt idx="2">
                  <c:v>#N/A</c:v>
                </c:pt>
                <c:pt idx="3">
                  <c:v>#N/A</c:v>
                </c:pt>
                <c:pt idx="4">
                  <c:v>2341</c:v>
                </c:pt>
                <c:pt idx="5">
                  <c:v>#N/A</c:v>
                </c:pt>
                <c:pt idx="6">
                  <c:v>#N/A</c:v>
                </c:pt>
                <c:pt idx="7">
                  <c:v>2305</c:v>
                </c:pt>
                <c:pt idx="8">
                  <c:v>#N/A</c:v>
                </c:pt>
                <c:pt idx="9">
                  <c:v>#N/A</c:v>
                </c:pt>
                <c:pt idx="10">
                  <c:v>2809</c:v>
                </c:pt>
                <c:pt idx="11">
                  <c:v>#N/A</c:v>
                </c:pt>
                <c:pt idx="12">
                  <c:v>#N/A</c:v>
                </c:pt>
                <c:pt idx="13">
                  <c:v>2956</c:v>
                </c:pt>
                <c:pt idx="14">
                  <c:v>#N/A</c:v>
                </c:pt>
              </c:numCache>
            </c:numRef>
          </c:val>
          <c:smooth val="0"/>
          <c:extLst>
            <c:ext xmlns:c16="http://schemas.microsoft.com/office/drawing/2014/chart" uri="{C3380CC4-5D6E-409C-BE32-E72D297353CC}">
              <c16:uniqueId val="{00000008-DAF8-4517-9532-FABE8C074E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60415</c:v>
                </c:pt>
                <c:pt idx="5">
                  <c:v>60634</c:v>
                </c:pt>
                <c:pt idx="8">
                  <c:v>58887</c:v>
                </c:pt>
                <c:pt idx="11">
                  <c:v>57155</c:v>
                </c:pt>
                <c:pt idx="14">
                  <c:v>55072</c:v>
                </c:pt>
              </c:numCache>
            </c:numRef>
          </c:val>
          <c:extLst>
            <c:ext xmlns:c16="http://schemas.microsoft.com/office/drawing/2014/chart" uri="{C3380CC4-5D6E-409C-BE32-E72D297353CC}">
              <c16:uniqueId val="{00000000-B55E-4209-92C9-D6E44712C5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1867</c:v>
                </c:pt>
                <c:pt idx="5">
                  <c:v>1743</c:v>
                </c:pt>
                <c:pt idx="8">
                  <c:v>1492</c:v>
                </c:pt>
                <c:pt idx="11">
                  <c:v>1242</c:v>
                </c:pt>
                <c:pt idx="14">
                  <c:v>1609</c:v>
                </c:pt>
              </c:numCache>
            </c:numRef>
          </c:val>
          <c:extLst>
            <c:ext xmlns:c16="http://schemas.microsoft.com/office/drawing/2014/chart" uri="{C3380CC4-5D6E-409C-BE32-E72D297353CC}">
              <c16:uniqueId val="{00000001-B55E-4209-92C9-D6E44712C5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6504</c:v>
                </c:pt>
                <c:pt idx="5">
                  <c:v>7082</c:v>
                </c:pt>
                <c:pt idx="8">
                  <c:v>10312</c:v>
                </c:pt>
                <c:pt idx="11">
                  <c:v>11500</c:v>
                </c:pt>
                <c:pt idx="14">
                  <c:v>11992</c:v>
                </c:pt>
              </c:numCache>
            </c:numRef>
          </c:val>
          <c:extLst>
            <c:ext xmlns:c16="http://schemas.microsoft.com/office/drawing/2014/chart" uri="{C3380CC4-5D6E-409C-BE32-E72D297353CC}">
              <c16:uniqueId val="{00000002-B55E-4209-92C9-D6E44712C5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5E-4209-92C9-D6E44712C5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5E-4209-92C9-D6E44712C5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7</c:v>
                </c:pt>
                <c:pt idx="6">
                  <c:v>1</c:v>
                </c:pt>
                <c:pt idx="9">
                  <c:v>0</c:v>
                </c:pt>
                <c:pt idx="12">
                  <c:v>1</c:v>
                </c:pt>
              </c:numCache>
            </c:numRef>
          </c:val>
          <c:extLst>
            <c:ext xmlns:c16="http://schemas.microsoft.com/office/drawing/2014/chart" uri="{C3380CC4-5D6E-409C-BE32-E72D297353CC}">
              <c16:uniqueId val="{00000005-B55E-4209-92C9-D6E44712C5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5594</c:v>
                </c:pt>
                <c:pt idx="3">
                  <c:v>5339</c:v>
                </c:pt>
                <c:pt idx="6">
                  <c:v>5318</c:v>
                </c:pt>
                <c:pt idx="9">
                  <c:v>5322</c:v>
                </c:pt>
                <c:pt idx="12">
                  <c:v>5356</c:v>
                </c:pt>
              </c:numCache>
            </c:numRef>
          </c:val>
          <c:extLst>
            <c:ext xmlns:c16="http://schemas.microsoft.com/office/drawing/2014/chart" uri="{C3380CC4-5D6E-409C-BE32-E72D297353CC}">
              <c16:uniqueId val="{00000006-B55E-4209-92C9-D6E44712C5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1604</c:v>
                </c:pt>
                <c:pt idx="3">
                  <c:v>1604</c:v>
                </c:pt>
                <c:pt idx="6">
                  <c:v>1150</c:v>
                </c:pt>
                <c:pt idx="9">
                  <c:v>1024</c:v>
                </c:pt>
                <c:pt idx="12">
                  <c:v>867</c:v>
                </c:pt>
              </c:numCache>
            </c:numRef>
          </c:val>
          <c:extLst>
            <c:ext xmlns:c16="http://schemas.microsoft.com/office/drawing/2014/chart" uri="{C3380CC4-5D6E-409C-BE32-E72D297353CC}">
              <c16:uniqueId val="{00000007-B55E-4209-92C9-D6E44712C5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20217</c:v>
                </c:pt>
                <c:pt idx="3">
                  <c:v>19883</c:v>
                </c:pt>
                <c:pt idx="6">
                  <c:v>18859</c:v>
                </c:pt>
                <c:pt idx="9">
                  <c:v>17847</c:v>
                </c:pt>
                <c:pt idx="12">
                  <c:v>18452</c:v>
                </c:pt>
              </c:numCache>
            </c:numRef>
          </c:val>
          <c:extLst>
            <c:ext xmlns:c16="http://schemas.microsoft.com/office/drawing/2014/chart" uri="{C3380CC4-5D6E-409C-BE32-E72D297353CC}">
              <c16:uniqueId val="{00000008-B55E-4209-92C9-D6E44712C5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512</c:v>
                </c:pt>
                <c:pt idx="3">
                  <c:v>424</c:v>
                </c:pt>
                <c:pt idx="6">
                  <c:v>374</c:v>
                </c:pt>
                <c:pt idx="9">
                  <c:v>154</c:v>
                </c:pt>
                <c:pt idx="12">
                  <c:v>138</c:v>
                </c:pt>
              </c:numCache>
            </c:numRef>
          </c:val>
          <c:extLst>
            <c:ext xmlns:c16="http://schemas.microsoft.com/office/drawing/2014/chart" uri="{C3380CC4-5D6E-409C-BE32-E72D297353CC}">
              <c16:uniqueId val="{00000009-B55E-4209-92C9-D6E44712C5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62714</c:v>
                </c:pt>
                <c:pt idx="3">
                  <c:v>62016</c:v>
                </c:pt>
                <c:pt idx="6">
                  <c:v>59841</c:v>
                </c:pt>
                <c:pt idx="9">
                  <c:v>58619</c:v>
                </c:pt>
                <c:pt idx="12">
                  <c:v>57699</c:v>
                </c:pt>
              </c:numCache>
            </c:numRef>
          </c:val>
          <c:extLst>
            <c:ext xmlns:c16="http://schemas.microsoft.com/office/drawing/2014/chart" uri="{C3380CC4-5D6E-409C-BE32-E72D297353CC}">
              <c16:uniqueId val="{0000000A-B55E-4209-92C9-D6E44712C5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21857</c:v>
                </c:pt>
                <c:pt idx="2">
                  <c:v>#N/A</c:v>
                </c:pt>
                <c:pt idx="3">
                  <c:v>#N/A</c:v>
                </c:pt>
                <c:pt idx="4">
                  <c:v>19814</c:v>
                </c:pt>
                <c:pt idx="5">
                  <c:v>#N/A</c:v>
                </c:pt>
                <c:pt idx="6">
                  <c:v>#N/A</c:v>
                </c:pt>
                <c:pt idx="7">
                  <c:v>14852</c:v>
                </c:pt>
                <c:pt idx="8">
                  <c:v>#N/A</c:v>
                </c:pt>
                <c:pt idx="9">
                  <c:v>#N/A</c:v>
                </c:pt>
                <c:pt idx="10">
                  <c:v>13069</c:v>
                </c:pt>
                <c:pt idx="11">
                  <c:v>#N/A</c:v>
                </c:pt>
                <c:pt idx="12">
                  <c:v>#N/A</c:v>
                </c:pt>
                <c:pt idx="13">
                  <c:v>13838</c:v>
                </c:pt>
                <c:pt idx="14">
                  <c:v>#N/A</c:v>
                </c:pt>
              </c:numCache>
            </c:numRef>
          </c:val>
          <c:smooth val="0"/>
          <c:extLst>
            <c:ext xmlns:c16="http://schemas.microsoft.com/office/drawing/2014/chart" uri="{C3380CC4-5D6E-409C-BE32-E72D297353CC}">
              <c16:uniqueId val="{0000000B-B55E-4209-92C9-D6E44712C5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2973</c:v>
                </c:pt>
                <c:pt idx="1">
                  <c:v>2963</c:v>
                </c:pt>
                <c:pt idx="2">
                  <c:v>2823</c:v>
                </c:pt>
              </c:numCache>
            </c:numRef>
          </c:val>
          <c:extLst>
            <c:ext xmlns:c16="http://schemas.microsoft.com/office/drawing/2014/chart" uri="{C3380CC4-5D6E-409C-BE32-E72D297353CC}">
              <c16:uniqueId val="{00000000-A1DB-4F12-8341-525D414C60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1795</c:v>
                </c:pt>
                <c:pt idx="1">
                  <c:v>1869</c:v>
                </c:pt>
                <c:pt idx="2">
                  <c:v>1445</c:v>
                </c:pt>
              </c:numCache>
            </c:numRef>
          </c:val>
          <c:extLst>
            <c:ext xmlns:c16="http://schemas.microsoft.com/office/drawing/2014/chart" uri="{C3380CC4-5D6E-409C-BE32-E72D297353CC}">
              <c16:uniqueId val="{00000001-A1DB-4F12-8341-525D414C60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6241</c:v>
                </c:pt>
                <c:pt idx="1">
                  <c:v>7204</c:v>
                </c:pt>
                <c:pt idx="2">
                  <c:v>7979</c:v>
                </c:pt>
              </c:numCache>
            </c:numRef>
          </c:val>
          <c:extLst>
            <c:ext xmlns:c16="http://schemas.microsoft.com/office/drawing/2014/chart" uri="{C3380CC4-5D6E-409C-BE32-E72D297353CC}">
              <c16:uniqueId val="{00000002-A1DB-4F12-8341-525D414C60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去に借り入れた地方債の償還が終了したことによる元金償還金の減等により減少したものの、算入公債費等は、過去に借り入れた臨時財政対策債の交付税措置が終了したこと等により減少したため、実質公債費比率の分子は</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近年の大型投資的事業の償還が本格化することから漸増傾向が続くものと見込まれるが、投資的経費の選択と集中や国県補助金の確保による公債費の平準化、交付税措置率の高い地方債の活用等により、実質公債費比率の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％以下の維持に努めていく。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近年は償還額が新発債の額を上回っていることから減少傾向にあり、将来負担額も同様に減少傾向にある。一方で、充当可能基金は、近年はがいなよなご応援基金等の増により増加傾向にあるものの、基準財政需要額算入見込額は、臨時財政対策債の発行可能額が近年抑制されていること等により減少傾向にあり、充当可能財源等は前年度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これにより、将来負担比率の分子は前年度より</a:t>
          </a:r>
          <a:r>
            <a:rPr kumimoji="1" lang="en-US" altLang="ja-JP" sz="1400">
              <a:latin typeface="ＭＳ ゴシック" pitchFamily="49" charset="-128"/>
              <a:ea typeface="ＭＳ ゴシック" pitchFamily="49" charset="-128"/>
            </a:rPr>
            <a:t>769</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当面は、大型の投資的事業が続くことから漸増傾向が続くものと考えられるが、投資的経費の選択と集中や国県補助金の確保による公債費の平準化、交付税措置率の高い地方債の活用等により、将来負担比率の</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％以下の維持に努めていく。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鳥取県米子市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財政調整基金及び減債基金は決算剰余金処分等の積立額を取崩し額が上回ったことから減少したものの、ふるさと納税寄附額が取崩し額を上回ったことによるがいなよなご応援基金の増（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百万円）や計画的に積立てを行っている一般廃棄物処理施設整備負担金基金の増（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百万円）等により、基金全体では前年度より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各基金の目的に沿って、必要な額の積立てや適正な運用に努めていく。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増減幅が大きい主な特定目的基金（①がいなよなご応援基金、②一般廃棄物処理施設整備負担金基金、③公共施設整備等基金）については以下のとおり。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①教育環境の充実・子育て支援、中海の環境保全、産業等の振興、地域福祉の充実等の「ふるさと米子」の未来に発展に資する事業の実施。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②鳥取県西部広域行政管理組合が実施する一般廃棄物処理施設の整備に係る事業に対し本市が支出する負担金の財源。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③公共施設の整備及び特定事業の実施。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①事業実施に伴う基金の取崩し額（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百万円）に対し、ふるさと納税寄付金を原資とした基金積立て額（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百万円）が上回ったことから、前年度より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②計画的な基金への積立て（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③米子駅前ショッピングセンター等の土地、建物貸付料を基金に積立て（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①今後も米子市の発展に資するため、ふるさと納税寄附金の増を図り、積立てや活用を行っていく。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②引き続き計画的な積立てを行っていく。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③米子駅前ショッピングセンターの改修工事は令和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年度に一旦完了しているが、今後の大規模改修に備え、引き続き積立てを行っていく。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年度の決算剰余金処分等に伴う積立てを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百万円行ったものの、物価高騰対策等で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災害等の不測の事態に機動的に対応するため、決算剰余金処分や債券の運用益等を活用し標準財政規模の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％程度を目安に適切な残高水準の維持に努めていく。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百万円の取崩しを行ったこと等により、前年度より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は減少傾向にあるものの、交付税措置率の低い地方債の償還が増加していくことを考慮すると、相対的な公債費の負担が増加していくことが想定されるため、決算剰余金等を活用しながら一定の残高の維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144,056
142,326
132.42
83,199,174
82,148,123
569,002
33,911,778
57,704,427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財政力指数については、前年度と同様の</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となったが、単年度では、基準財政需要額の伸びが基準財政収入額の伸びを上回ったことから、前年度の</a:t>
          </a:r>
          <a:r>
            <a:rPr kumimoji="1" lang="en-US" altLang="ja-JP" sz="1300">
              <a:latin typeface="ＭＳ Ｐゴシック" panose="020B0600070205080204" pitchFamily="50" charset="-128"/>
              <a:ea typeface="ＭＳ Ｐゴシック" panose="020B0600070205080204" pitchFamily="50" charset="-128"/>
            </a:rPr>
            <a:t>0.656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0.646</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類似団体も概ね横ばいで推移しており、大幅な変動は生じていない。引き続き、市税等の徴収率の維持向上や企業誘致の推進等による税源涵養に努めることで歳入確保に努めていく。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％となった。これは、会計年度任用職員への勤勉手当の支給開始や定年延長により隔年となった定年退職者への退職手当の支給を行ったこと等により、人件費だけで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ポイントの上昇が生じたこと等によるもの。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も同様の傾向で推移しており、本市は類似団体の平均を上回っている状況である。引き続き、行財政改革大綱や職員定員管理計画の取組の推進、既存事業の見直し等により、財政の弾力性の向上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12277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0544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61</xdr:row>
      <xdr:rowOff>46990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847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44027</xdr:rowOff>
    </xdr:from>
    <xdr:to>
      <xdr:col>15</xdr:col>
      <xdr:colOff>82550</xdr:colOff>
      <xdr:row>60</xdr:row>
      <xdr:rowOff>97790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5957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61</xdr:row>
      <xdr:rowOff>14817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5957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149454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164677</xdr:rowOff>
    </xdr:from>
    <xdr:to>
      <xdr:col>11</xdr:col>
      <xdr:colOff>82550</xdr:colOff>
      <xdr:row>59</xdr:row>
      <xdr:rowOff>94827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105004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人当たりの人件費・物件費等は、前年度から</a:t>
          </a:r>
          <a:r>
            <a:rPr kumimoji="1" lang="en-US" altLang="ja-JP" sz="1300">
              <a:latin typeface="ＭＳ Ｐゴシック" panose="020B0600070205080204" pitchFamily="50" charset="-128"/>
              <a:ea typeface="ＭＳ Ｐゴシック" panose="020B0600070205080204" pitchFamily="50" charset="-128"/>
            </a:rPr>
            <a:t>7,491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126,302</a:t>
          </a:r>
          <a:r>
            <a:rPr kumimoji="1" lang="ja-JP" altLang="en-US" sz="1300">
              <a:latin typeface="ＭＳ Ｐゴシック" panose="020B0600070205080204" pitchFamily="50" charset="-128"/>
              <a:ea typeface="ＭＳ Ｐゴシック" panose="020B0600070205080204" pitchFamily="50" charset="-128"/>
            </a:rPr>
            <a:t>円となった。これは、人事院勧告を踏まえた給与改定や会計年度任用職員への勤勉手当の支給開始等による人件費の増や基幹業務システムの標準化対応に係る経費及び物価高騰に伴う物件費の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概ね類似団体も同様の傾向で推移しており、本市は平均を上回っている状況である。引き続き、</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や職員定員管理計画の推進等による行政コスト低減を通じて、水準の維持向上に努めていく。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127994</xdr:rowOff>
    </xdr:from>
    <xdr:to>
      <xdr:col>23</xdr:col>
      <xdr:colOff>133350</xdr:colOff>
      <xdr:row>83</xdr:row>
      <xdr:rowOff>56966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86894"/>
          <a:ext cx="838200" cy="10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46622</xdr:rowOff>
    </xdr:from>
    <xdr:to>
      <xdr:col>19</xdr:col>
      <xdr:colOff>133350</xdr:colOff>
      <xdr:row>82</xdr:row>
      <xdr:rowOff>127994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05522"/>
          <a:ext cx="889000" cy="8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10401</xdr:rowOff>
    </xdr:from>
    <xdr:to>
      <xdr:col>15</xdr:col>
      <xdr:colOff>82550</xdr:colOff>
      <xdr:row>82</xdr:row>
      <xdr:rowOff>46622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9301"/>
          <a:ext cx="889000" cy="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132505</xdr:rowOff>
    </xdr:from>
    <xdr:to>
      <xdr:col>11</xdr:col>
      <xdr:colOff>31750</xdr:colOff>
      <xdr:row>82</xdr:row>
      <xdr:rowOff>10401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9955"/>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6166</xdr:rowOff>
    </xdr:from>
    <xdr:to>
      <xdr:col>23</xdr:col>
      <xdr:colOff>184150</xdr:colOff>
      <xdr:row>83</xdr:row>
      <xdr:rowOff>107766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22693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8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77194</xdr:rowOff>
    </xdr:from>
    <xdr:to>
      <xdr:col>19</xdr:col>
      <xdr:colOff>184150</xdr:colOff>
      <xdr:row>83</xdr:row>
      <xdr:rowOff>7344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17521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4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167272</xdr:rowOff>
    </xdr:from>
    <xdr:to>
      <xdr:col>15</xdr:col>
      <xdr:colOff>133350</xdr:colOff>
      <xdr:row>82</xdr:row>
      <xdr:rowOff>97422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5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107599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2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131051</xdr:rowOff>
    </xdr:from>
    <xdr:to>
      <xdr:col>11</xdr:col>
      <xdr:colOff>82550</xdr:colOff>
      <xdr:row>82</xdr:row>
      <xdr:rowOff>61201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1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71378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8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81705</xdr:rowOff>
    </xdr:from>
    <xdr:to>
      <xdr:col>7</xdr:col>
      <xdr:colOff>31750</xdr:colOff>
      <xdr:row>82</xdr:row>
      <xdr:rowOff>11855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22032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3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ラスパイレス指数は、職務給の原則に基づく給与水準の適正化や、採用年齢の拡大、任期付職員の採用といった多様な働き方への取組等により、類似団体平均値を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44450</xdr:rowOff>
    </xdr:from>
    <xdr:to>
      <xdr:col>81</xdr:col>
      <xdr:colOff>44450</xdr:colOff>
      <xdr:row>81</xdr:row>
      <xdr:rowOff>114300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76045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82</xdr:row>
      <xdr:rowOff>143934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017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93134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2028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142875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2348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165100</xdr:rowOff>
    </xdr:from>
    <xdr:to>
      <xdr:col>81</xdr:col>
      <xdr:colOff>95250</xdr:colOff>
      <xdr:row>80</xdr:row>
      <xdr:rowOff>95250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86377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人当たりの職員数は、事業の拡大や突発的なイベントの対応等により、近年はわずかずつではあるが増加傾向である。</a:t>
          </a:r>
        </a:p>
        <a:p>
          <a:r>
            <a:rPr kumimoji="1" lang="ja-JP" altLang="en-US" sz="1300">
              <a:latin typeface="ＭＳ Ｐゴシック" panose="020B0600070205080204" pitchFamily="50" charset="-128"/>
              <a:ea typeface="ＭＳ Ｐゴシック" panose="020B0600070205080204" pitchFamily="50" charset="-128"/>
            </a:rPr>
            <a:t>　今後も、一定の職員数を維持しつつ、民間委託や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推進等の業務効率化による職員定員管理計画の推進により、適正な職員定数の管理に努める。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96731</xdr:rowOff>
    </xdr:from>
    <xdr:to>
      <xdr:col>81</xdr:col>
      <xdr:colOff>44450</xdr:colOff>
      <xdr:row>62</xdr:row>
      <xdr:rowOff>138959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6631"/>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76623</xdr:rowOff>
    </xdr:from>
    <xdr:to>
      <xdr:col>77</xdr:col>
      <xdr:colOff>44450</xdr:colOff>
      <xdr:row>62</xdr:row>
      <xdr:rowOff>96731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652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76623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64558</xdr:rowOff>
    </xdr:from>
    <xdr:to>
      <xdr:col>68</xdr:col>
      <xdr:colOff>152400</xdr:colOff>
      <xdr:row>62</xdr:row>
      <xdr:rowOff>68580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9445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88159</xdr:rowOff>
    </xdr:from>
    <xdr:to>
      <xdr:col>81</xdr:col>
      <xdr:colOff>95250</xdr:colOff>
      <xdr:row>63</xdr:row>
      <xdr:rowOff>18309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104686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45931</xdr:rowOff>
    </xdr:from>
    <xdr:to>
      <xdr:col>77</xdr:col>
      <xdr:colOff>95250</xdr:colOff>
      <xdr:row>62</xdr:row>
      <xdr:rowOff>147531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157708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25823</xdr:rowOff>
    </xdr:from>
    <xdr:to>
      <xdr:col>73</xdr:col>
      <xdr:colOff>44450</xdr:colOff>
      <xdr:row>62</xdr:row>
      <xdr:rowOff>127423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137600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129557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13758</xdr:rowOff>
    </xdr:from>
    <xdr:to>
      <xdr:col>64</xdr:col>
      <xdr:colOff>152400</xdr:colOff>
      <xdr:row>62</xdr:row>
      <xdr:rowOff>115358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125535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％となった。これは、学校の長寿命化等の近年の大型投資的事業の起債の償還が本格化したことにより、算定対象となる元利償還金が増加したこと等によるものである。</a:t>
          </a:r>
        </a:p>
        <a:p>
          <a:r>
            <a:rPr kumimoji="1" lang="ja-JP" altLang="en-US" sz="1300">
              <a:latin typeface="ＭＳ Ｐゴシック" panose="020B0600070205080204" pitchFamily="50" charset="-128"/>
              <a:ea typeface="ＭＳ Ｐゴシック" panose="020B0600070205080204" pitchFamily="50" charset="-128"/>
            </a:rPr>
            <a:t>　今後もがいなロード等の近年の大規模投資に係る起債の償還が本格化するため、大幅な良化は見込めないものの、引き続き、行財政改革大綱の目標値</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％以下の維持に向けて、投資的経費の選択と集中や国県補助金の確保、交付税措置率の高い有利な地方債の活用を図っていく。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164193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676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95250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4101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37798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871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60778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871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9270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46.8</a:t>
          </a:r>
          <a:r>
            <a:rPr kumimoji="1" lang="ja-JP" altLang="en-US" sz="1300">
              <a:latin typeface="ＭＳ Ｐゴシック" panose="020B0600070205080204" pitchFamily="50" charset="-128"/>
              <a:ea typeface="ＭＳ Ｐゴシック" panose="020B0600070205080204" pitchFamily="50" charset="-128"/>
            </a:rPr>
            <a:t>％となった。これは、算定対象となる建設事業債の残高の増により、将来負担額が増加したこ 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今後も米子アリーナ、美保地区の義務教育学校等の大型投資的事業の実施が続くことから、大幅な良化は見込めないものの、引き続き、第５次行財政改革大綱における目標値の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％以下の維持に向けて、投資的経費の選択と集中や国県補助金の確保、交付税措置率の高い有利な地方債の活用を図っていく。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9616</xdr:rowOff>
    </xdr:from>
    <xdr:to>
      <xdr:col>81</xdr:col>
      <xdr:colOff>44450</xdr:colOff>
      <xdr:row>18</xdr:row>
      <xdr:rowOff>33746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09571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9616</xdr:rowOff>
    </xdr:from>
    <xdr:to>
      <xdr:col>77</xdr:col>
      <xdr:colOff>44450</xdr:colOff>
      <xdr:row>18</xdr:row>
      <xdr:rowOff>140607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095716"/>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140607</xdr:rowOff>
    </xdr:from>
    <xdr:to>
      <xdr:col>72</xdr:col>
      <xdr:colOff>203200</xdr:colOff>
      <xdr:row>20</xdr:row>
      <xdr:rowOff>66584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226707"/>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66584</xdr:rowOff>
    </xdr:from>
    <xdr:to>
      <xdr:col>68</xdr:col>
      <xdr:colOff>152400</xdr:colOff>
      <xdr:row>21</xdr:row>
      <xdr:rowOff>81280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49558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154396</xdr:rowOff>
    </xdr:from>
    <xdr:to>
      <xdr:col>81</xdr:col>
      <xdr:colOff>95250</xdr:colOff>
      <xdr:row>18</xdr:row>
      <xdr:rowOff>84546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126473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4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130266</xdr:rowOff>
    </xdr:from>
    <xdr:to>
      <xdr:col>77</xdr:col>
      <xdr:colOff>95250</xdr:colOff>
      <xdr:row>18</xdr:row>
      <xdr:rowOff>60416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45193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3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89807</xdr:rowOff>
    </xdr:from>
    <xdr:to>
      <xdr:col>73</xdr:col>
      <xdr:colOff>44450</xdr:colOff>
      <xdr:row>19</xdr:row>
      <xdr:rowOff>19957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1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4734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26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15784</xdr:rowOff>
    </xdr:from>
    <xdr:to>
      <xdr:col>68</xdr:col>
      <xdr:colOff>203200</xdr:colOff>
      <xdr:row>20</xdr:row>
      <xdr:rowOff>117384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4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102161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53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30480</xdr:rowOff>
    </xdr:from>
    <xdr:to>
      <xdr:col>64</xdr:col>
      <xdr:colOff>152400</xdr:colOff>
      <xdr:row>21</xdr:row>
      <xdr:rowOff>132080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6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116857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7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144,056
142,326
132.42
83,199,174
82,148,123
569,002
33,911,778
57,704,427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％となった。これは、会計年度任用職員への勤勉手当の支給開始や定年延長により隔年となった定年退職者への退職手当の支給を行ったこと等によるものである。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概ね類似団体も同様の傾向で推移しており、本市は類似団体の平均を下回っている状況である。引き続き、</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や職員定員管理計画の推進等により、水準の維持向上に努めていく。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58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2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34</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1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1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物件費に係る経常収支比率については、前年度から</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ポイント良化し</a:t>
          </a:r>
          <a:r>
            <a:rPr kumimoji="1" lang="en-US" altLang="ja-JP" sz="1300" baseline="0">
              <a:latin typeface="ＭＳ Ｐゴシック" panose="020B0600070205080204" pitchFamily="50" charset="-128"/>
              <a:ea typeface="ＭＳ Ｐゴシック" panose="020B0600070205080204" pitchFamily="50" charset="-128"/>
            </a:rPr>
            <a:t>13.1</a:t>
          </a:r>
          <a:r>
            <a:rPr kumimoji="1" lang="ja-JP" altLang="en-US" sz="1300" baseline="0">
              <a:latin typeface="ＭＳ Ｐゴシック" panose="020B0600070205080204" pitchFamily="50" charset="-128"/>
              <a:ea typeface="ＭＳ Ｐゴシック" panose="020B0600070205080204" pitchFamily="50" charset="-128"/>
            </a:rPr>
            <a:t>％となった。これは、物価高騰に伴う各種委託料等の増があったものの、分母である経常一般財源等の伸びが上回ったことによるものである。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類似団体の平均を</a:t>
          </a:r>
          <a:r>
            <a:rPr kumimoji="1" lang="en-US" altLang="ja-JP" sz="1300" baseline="0">
              <a:latin typeface="ＭＳ Ｐゴシック" panose="020B0600070205080204" pitchFamily="50" charset="-128"/>
              <a:ea typeface="ＭＳ Ｐゴシック" panose="020B0600070205080204" pitchFamily="50" charset="-128"/>
            </a:rPr>
            <a:t>4.6</a:t>
          </a:r>
          <a:r>
            <a:rPr kumimoji="1" lang="ja-JP" altLang="en-US" sz="1300" baseline="0">
              <a:latin typeface="ＭＳ Ｐゴシック" panose="020B0600070205080204" pitchFamily="50" charset="-128"/>
              <a:ea typeface="ＭＳ Ｐゴシック" panose="020B0600070205080204" pitchFamily="50" charset="-128"/>
            </a:rPr>
            <a:t>ポイント下回っている状況であり、引き続き行財政改革大綱の取組の推進等により指標の維持向上に努めていく。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821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455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53848</xdr:rowOff>
    </xdr:from>
    <xdr:to>
      <xdr:col>73</xdr:col>
      <xdr:colOff>180975</xdr:colOff>
      <xdr:row>14</xdr:row>
      <xdr:rowOff>145288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41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53848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45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147591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94488</xdr:rowOff>
    </xdr:from>
    <xdr:to>
      <xdr:col>74</xdr:col>
      <xdr:colOff>31750</xdr:colOff>
      <xdr:row>15</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34815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xdr:rowOff>
    </xdr:from>
    <xdr:to>
      <xdr:col>69</xdr:col>
      <xdr:colOff>142875</xdr:colOff>
      <xdr:row>14</xdr:row>
      <xdr:rowOff>104648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114825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％となった。これは、高齢化の進展や公定価格の改定に伴う保育園等への給付費の増等によるものである。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概ね類似団体も同様の傾向で推移しており、今後も高齢化の進展等により漸増していくものと分析している。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157480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28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56</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2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2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106680</xdr:rowOff>
    </xdr:from>
    <xdr:to>
      <xdr:col>24</xdr:col>
      <xdr:colOff>76200</xdr:colOff>
      <xdr:row>57</xdr:row>
      <xdr:rowOff>36830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123207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68580</xdr:rowOff>
    </xdr:from>
    <xdr:to>
      <xdr:col>15</xdr:col>
      <xdr:colOff>149225</xdr:colOff>
      <xdr:row>56</xdr:row>
      <xdr:rowOff>170180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36847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％となった。これは、他会計への繰出金の増のほか、物価高騰等による維持補修費の増等によるものである。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ポイント上回っている状況であるため、引き続き公共施設等総合管理計画の推進等により指標の低減に努めていく。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493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105228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5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61685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1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83457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1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ポイント良化し</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％とほぼ横ばいなった。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ポイント上回っている状況であるため、引き続き補助金見直しの取組の推進や一部事務組合のスリム化等により指標の低減に努めていく。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50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ポイント良化し</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％となった。これは、過去に借り入れた地方債の償還が終了したことによる元金償還金の減によるものである。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しかし、類似団体の平均を上回っている状況であり、投資的経費の選択と集中による公債費の平準化や実質的な公債費の負担を軽減するため交付税措置率の高い有利な地方債の活用を図っていく。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80</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37261"/>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129287</xdr:rowOff>
    </xdr:from>
    <xdr:to>
      <xdr:col>19</xdr:col>
      <xdr:colOff>187325</xdr:colOff>
      <xdr:row>80</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6738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129287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54963"/>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101854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549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124206</xdr:rowOff>
    </xdr:from>
    <xdr:to>
      <xdr:col>20</xdr:col>
      <xdr:colOff>38100</xdr:colOff>
      <xdr:row>80</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39133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78487</xdr:rowOff>
    </xdr:from>
    <xdr:to>
      <xdr:col>15</xdr:col>
      <xdr:colOff>149225</xdr:colOff>
      <xdr:row>80</xdr:row>
      <xdr:rowOff>8637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164864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％となった。類似団体の平均を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ポイント下回っており、前年度と同様に</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番目に低い水準となっている。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特徴としては、補助費等の割合が高く、人件費・物件費の割合が低いことがあげられ、全体としては類似団体の平均と概ね同程度で推移している。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153670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143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74</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3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23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74</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238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119397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57150</xdr:rowOff>
    </xdr:from>
    <xdr:to>
      <xdr:col>69</xdr:col>
      <xdr:colOff>142875</xdr:colOff>
      <xdr:row>73</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40208</xdr:rowOff>
    </xdr:from>
    <xdr:to>
      <xdr:col>29</xdr:col>
      <xdr:colOff>127000</xdr:colOff>
      <xdr:row>17</xdr:row>
      <xdr:rowOff>145650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2483"/>
          <a:ext cx="647700" cy="105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145650</xdr:rowOff>
    </xdr:from>
    <xdr:to>
      <xdr:col>26</xdr:col>
      <xdr:colOff>50800</xdr:colOff>
      <xdr:row>18</xdr:row>
      <xdr:rowOff>3937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7925"/>
          <a:ext cx="698500" cy="29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3575</xdr:rowOff>
    </xdr:from>
    <xdr:to>
      <xdr:col>22</xdr:col>
      <xdr:colOff>114300</xdr:colOff>
      <xdr:row>18</xdr:row>
      <xdr:rowOff>3937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7300"/>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168205</xdr:rowOff>
    </xdr:from>
    <xdr:to>
      <xdr:col>18</xdr:col>
      <xdr:colOff>177800</xdr:colOff>
      <xdr:row>18</xdr:row>
      <xdr:rowOff>3575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30480"/>
          <a:ext cx="698500" cy="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160858</xdr:rowOff>
    </xdr:from>
    <xdr:to>
      <xdr:col>29</xdr:col>
      <xdr:colOff>177800</xdr:colOff>
      <xdr:row>17</xdr:row>
      <xdr:rowOff>91008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1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132935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94850</xdr:rowOff>
    </xdr:from>
    <xdr:to>
      <xdr:col>26</xdr:col>
      <xdr:colOff>101600</xdr:colOff>
      <xdr:row>18</xdr:row>
      <xdr:rowOff>25000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124587</xdr:rowOff>
    </xdr:from>
    <xdr:to>
      <xdr:col>22</xdr:col>
      <xdr:colOff>165100</xdr:colOff>
      <xdr:row>18</xdr:row>
      <xdr:rowOff>54737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39514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124225</xdr:rowOff>
    </xdr:from>
    <xdr:to>
      <xdr:col>19</xdr:col>
      <xdr:colOff>38100</xdr:colOff>
      <xdr:row>18</xdr:row>
      <xdr:rowOff>54375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39152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117405</xdr:rowOff>
    </xdr:from>
    <xdr:to>
      <xdr:col>15</xdr:col>
      <xdr:colOff>101600</xdr:colOff>
      <xdr:row>18</xdr:row>
      <xdr:rowOff>47555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9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32332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125781</xdr:rowOff>
    </xdr:from>
    <xdr:to>
      <xdr:col>29</xdr:col>
      <xdr:colOff>127000</xdr:colOff>
      <xdr:row>34</xdr:row>
      <xdr:rowOff>170243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93231"/>
          <a:ext cx="647700" cy="4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170243</xdr:rowOff>
    </xdr:from>
    <xdr:to>
      <xdr:col>26</xdr:col>
      <xdr:colOff>50800</xdr:colOff>
      <xdr:row>34</xdr:row>
      <xdr:rowOff>307175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37693"/>
          <a:ext cx="69850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301003</xdr:rowOff>
    </xdr:from>
    <xdr:to>
      <xdr:col>22</xdr:col>
      <xdr:colOff>114300</xdr:colOff>
      <xdr:row>34</xdr:row>
      <xdr:rowOff>307175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68453"/>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301003</xdr:rowOff>
    </xdr:from>
    <xdr:to>
      <xdr:col>18</xdr:col>
      <xdr:colOff>177800</xdr:colOff>
      <xdr:row>34</xdr:row>
      <xdr:rowOff>304927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68453"/>
          <a:ext cx="698500" cy="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74981</xdr:rowOff>
    </xdr:from>
    <xdr:to>
      <xdr:col>29</xdr:col>
      <xdr:colOff>177800</xdr:colOff>
      <xdr:row>34</xdr:row>
      <xdr:rowOff>176581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4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262958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8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119443</xdr:rowOff>
    </xdr:from>
    <xdr:to>
      <xdr:col>26</xdr:col>
      <xdr:colOff>101600</xdr:colOff>
      <xdr:row>34</xdr:row>
      <xdr:rowOff>221043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8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231220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5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256375</xdr:rowOff>
    </xdr:from>
    <xdr:to>
      <xdr:col>22</xdr:col>
      <xdr:colOff>165100</xdr:colOff>
      <xdr:row>35</xdr:row>
      <xdr:rowOff>15075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2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9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250203</xdr:rowOff>
    </xdr:from>
    <xdr:to>
      <xdr:col>19</xdr:col>
      <xdr:colOff>38100</xdr:colOff>
      <xdr:row>35</xdr:row>
      <xdr:rowOff>8903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1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19080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8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254127</xdr:rowOff>
    </xdr:from>
    <xdr:to>
      <xdr:col>15</xdr:col>
      <xdr:colOff>101600</xdr:colOff>
      <xdr:row>35</xdr:row>
      <xdr:rowOff>12827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21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23004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9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144,056
142,326
132.42
83,199,174
82,148,123
569,002
33,911,778
57,704,427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30361</xdr:rowOff>
    </xdr:from>
    <xdr:to>
      <xdr:col>24</xdr:col>
      <xdr:colOff>63500</xdr:colOff>
      <xdr:row>36</xdr:row>
      <xdr:rowOff>160891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02561"/>
          <a:ext cx="8382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156708</xdr:rowOff>
    </xdr:from>
    <xdr:to>
      <xdr:col>19</xdr:col>
      <xdr:colOff>177800</xdr:colOff>
      <xdr:row>36</xdr:row>
      <xdr:rowOff>160891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28908"/>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141163</xdr:rowOff>
    </xdr:from>
    <xdr:to>
      <xdr:col>15</xdr:col>
      <xdr:colOff>50800</xdr:colOff>
      <xdr:row>36</xdr:row>
      <xdr:rowOff>156708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1336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141163</xdr:rowOff>
    </xdr:from>
    <xdr:to>
      <xdr:col>10</xdr:col>
      <xdr:colOff>114300</xdr:colOff>
      <xdr:row>37</xdr:row>
      <xdr:rowOff>15067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13363"/>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151011</xdr:rowOff>
    </xdr:from>
    <xdr:to>
      <xdr:col>24</xdr:col>
      <xdr:colOff>114300</xdr:colOff>
      <xdr:row>36</xdr:row>
      <xdr:rowOff>81161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5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129438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3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110091</xdr:rowOff>
    </xdr:from>
    <xdr:to>
      <xdr:col>20</xdr:col>
      <xdr:colOff>38100</xdr:colOff>
      <xdr:row>37</xdr:row>
      <xdr:rowOff>40241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31368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105908</xdr:rowOff>
    </xdr:from>
    <xdr:to>
      <xdr:col>15</xdr:col>
      <xdr:colOff>101600</xdr:colOff>
      <xdr:row>37</xdr:row>
      <xdr:rowOff>36058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27185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7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90363</xdr:rowOff>
    </xdr:from>
    <xdr:to>
      <xdr:col>10</xdr:col>
      <xdr:colOff>165100</xdr:colOff>
      <xdr:row>37</xdr:row>
      <xdr:rowOff>20513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5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135717</xdr:rowOff>
    </xdr:from>
    <xdr:to>
      <xdr:col>6</xdr:col>
      <xdr:colOff>38100</xdr:colOff>
      <xdr:row>37</xdr:row>
      <xdr:rowOff>65867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56994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68344</xdr:rowOff>
    </xdr:from>
    <xdr:to>
      <xdr:col>24</xdr:col>
      <xdr:colOff>63500</xdr:colOff>
      <xdr:row>57</xdr:row>
      <xdr:rowOff>90992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0994"/>
          <a:ext cx="838200" cy="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90992</xdr:rowOff>
    </xdr:from>
    <xdr:to>
      <xdr:col>19</xdr:col>
      <xdr:colOff>177800</xdr:colOff>
      <xdr:row>57</xdr:row>
      <xdr:rowOff>159588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3642"/>
          <a:ext cx="889000" cy="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159588</xdr:rowOff>
    </xdr:from>
    <xdr:to>
      <xdr:col>15</xdr:col>
      <xdr:colOff>50800</xdr:colOff>
      <xdr:row>58</xdr:row>
      <xdr:rowOff>19081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2238"/>
          <a:ext cx="889000" cy="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19081</xdr:rowOff>
    </xdr:from>
    <xdr:to>
      <xdr:col>10</xdr:col>
      <xdr:colOff>114300</xdr:colOff>
      <xdr:row>58</xdr:row>
      <xdr:rowOff>58269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318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17544</xdr:rowOff>
    </xdr:from>
    <xdr:to>
      <xdr:col>24</xdr:col>
      <xdr:colOff>114300</xdr:colOff>
      <xdr:row>57</xdr:row>
      <xdr:rowOff>119144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167421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40192</xdr:rowOff>
    </xdr:from>
    <xdr:to>
      <xdr:col>20</xdr:col>
      <xdr:colOff>38100</xdr:colOff>
      <xdr:row>57</xdr:row>
      <xdr:rowOff>141792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132919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108788</xdr:rowOff>
    </xdr:from>
    <xdr:to>
      <xdr:col>15</xdr:col>
      <xdr:colOff>101600</xdr:colOff>
      <xdr:row>58</xdr:row>
      <xdr:rowOff>38938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30065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139731</xdr:rowOff>
    </xdr:from>
    <xdr:to>
      <xdr:col>10</xdr:col>
      <xdr:colOff>165100</xdr:colOff>
      <xdr:row>58</xdr:row>
      <xdr:rowOff>69881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61008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7469</xdr:rowOff>
    </xdr:from>
    <xdr:to>
      <xdr:col>6</xdr:col>
      <xdr:colOff>38100</xdr:colOff>
      <xdr:row>58</xdr:row>
      <xdr:rowOff>109069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100196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8541</xdr:rowOff>
    </xdr:from>
    <xdr:to>
      <xdr:col>24</xdr:col>
      <xdr:colOff>63500</xdr:colOff>
      <xdr:row>76</xdr:row>
      <xdr:rowOff>81235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38741"/>
          <a:ext cx="8382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81235</xdr:rowOff>
    </xdr:from>
    <xdr:to>
      <xdr:col>19</xdr:col>
      <xdr:colOff>177800</xdr:colOff>
      <xdr:row>76</xdr:row>
      <xdr:rowOff>85522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11435"/>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85522</xdr:rowOff>
    </xdr:from>
    <xdr:to>
      <xdr:col>15</xdr:col>
      <xdr:colOff>50800</xdr:colOff>
      <xdr:row>76</xdr:row>
      <xdr:rowOff>114669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1572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114669</xdr:rowOff>
    </xdr:from>
    <xdr:to>
      <xdr:col>10</xdr:col>
      <xdr:colOff>114300</xdr:colOff>
      <xdr:row>76</xdr:row>
      <xdr:rowOff>130156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44869"/>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129191</xdr:rowOff>
    </xdr:from>
    <xdr:to>
      <xdr:col>24</xdr:col>
      <xdr:colOff>114300</xdr:colOff>
      <xdr:row>76</xdr:row>
      <xdr:rowOff>59341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152068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30435</xdr:rowOff>
    </xdr:from>
    <xdr:to>
      <xdr:col>20</xdr:col>
      <xdr:colOff>38100</xdr:colOff>
      <xdr:row>76</xdr:row>
      <xdr:rowOff>132035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148562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3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34722</xdr:rowOff>
    </xdr:from>
    <xdr:to>
      <xdr:col>15</xdr:col>
      <xdr:colOff>101600</xdr:colOff>
      <xdr:row>76</xdr:row>
      <xdr:rowOff>136322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152849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4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63869</xdr:rowOff>
    </xdr:from>
    <xdr:to>
      <xdr:col>10</xdr:col>
      <xdr:colOff>165100</xdr:colOff>
      <xdr:row>76</xdr:row>
      <xdr:rowOff>165469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10545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79356</xdr:rowOff>
    </xdr:from>
    <xdr:to>
      <xdr:col>6</xdr:col>
      <xdr:colOff>38100</xdr:colOff>
      <xdr:row>77</xdr:row>
      <xdr:rowOff>9506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26033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8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44337</xdr:rowOff>
    </xdr:from>
    <xdr:to>
      <xdr:col>24</xdr:col>
      <xdr:colOff>63500</xdr:colOff>
      <xdr:row>96</xdr:row>
      <xdr:rowOff>104970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03537"/>
          <a:ext cx="838200" cy="6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104970</xdr:rowOff>
    </xdr:from>
    <xdr:to>
      <xdr:col>19</xdr:col>
      <xdr:colOff>177800</xdr:colOff>
      <xdr:row>97</xdr:row>
      <xdr:rowOff>25107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64170"/>
          <a:ext cx="889000" cy="9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77265</xdr:rowOff>
    </xdr:from>
    <xdr:to>
      <xdr:col>15</xdr:col>
      <xdr:colOff>50800</xdr:colOff>
      <xdr:row>97</xdr:row>
      <xdr:rowOff>25107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536465"/>
          <a:ext cx="889000" cy="1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77265</xdr:rowOff>
    </xdr:from>
    <xdr:to>
      <xdr:col>10</xdr:col>
      <xdr:colOff>114300</xdr:colOff>
      <xdr:row>97</xdr:row>
      <xdr:rowOff>128910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36465"/>
          <a:ext cx="889000" cy="22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164987</xdr:rowOff>
    </xdr:from>
    <xdr:to>
      <xdr:col>24</xdr:col>
      <xdr:colOff>114300</xdr:colOff>
      <xdr:row>96</xdr:row>
      <xdr:rowOff>95137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16414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0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54170</xdr:rowOff>
    </xdr:from>
    <xdr:to>
      <xdr:col>20</xdr:col>
      <xdr:colOff>38100</xdr:colOff>
      <xdr:row>96</xdr:row>
      <xdr:rowOff>155770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847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28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145757</xdr:rowOff>
    </xdr:from>
    <xdr:to>
      <xdr:col>15</xdr:col>
      <xdr:colOff>101600</xdr:colOff>
      <xdr:row>97</xdr:row>
      <xdr:rowOff>75907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92434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3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26465</xdr:rowOff>
    </xdr:from>
    <xdr:to>
      <xdr:col>10</xdr:col>
      <xdr:colOff>165100</xdr:colOff>
      <xdr:row>96</xdr:row>
      <xdr:rowOff>128065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144592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26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78110</xdr:rowOff>
    </xdr:from>
    <xdr:to>
      <xdr:col>6</xdr:col>
      <xdr:colOff>38100</xdr:colOff>
      <xdr:row>98</xdr:row>
      <xdr:rowOff>8260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24787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48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165281</xdr:rowOff>
    </xdr:from>
    <xdr:to>
      <xdr:col>55</xdr:col>
      <xdr:colOff>0</xdr:colOff>
      <xdr:row>35</xdr:row>
      <xdr:rowOff>166239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66031"/>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137534</xdr:rowOff>
    </xdr:from>
    <xdr:to>
      <xdr:col>50</xdr:col>
      <xdr:colOff>114300</xdr:colOff>
      <xdr:row>35</xdr:row>
      <xdr:rowOff>166239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38284"/>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137534</xdr:rowOff>
    </xdr:from>
    <xdr:to>
      <xdr:col>45</xdr:col>
      <xdr:colOff>177800</xdr:colOff>
      <xdr:row>36</xdr:row>
      <xdr:rowOff>34784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138284"/>
          <a:ext cx="889000" cy="6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123633</xdr:rowOff>
    </xdr:from>
    <xdr:to>
      <xdr:col>41</xdr:col>
      <xdr:colOff>50800</xdr:colOff>
      <xdr:row>36</xdr:row>
      <xdr:rowOff>34784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095683"/>
          <a:ext cx="889000" cy="11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114481</xdr:rowOff>
    </xdr:from>
    <xdr:to>
      <xdr:col>55</xdr:col>
      <xdr:colOff>50800</xdr:colOff>
      <xdr:row>36</xdr:row>
      <xdr:rowOff>44631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137358</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6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115439</xdr:rowOff>
    </xdr:from>
    <xdr:to>
      <xdr:col>50</xdr:col>
      <xdr:colOff>165100</xdr:colOff>
      <xdr:row>36</xdr:row>
      <xdr:rowOff>45589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62116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9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86734</xdr:rowOff>
    </xdr:from>
    <xdr:to>
      <xdr:col>46</xdr:col>
      <xdr:colOff>38100</xdr:colOff>
      <xdr:row>36</xdr:row>
      <xdr:rowOff>16884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33411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8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155434</xdr:rowOff>
    </xdr:from>
    <xdr:to>
      <xdr:col>41</xdr:col>
      <xdr:colOff>101600</xdr:colOff>
      <xdr:row>36</xdr:row>
      <xdr:rowOff>85584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102111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3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72833</xdr:rowOff>
    </xdr:from>
    <xdr:to>
      <xdr:col>36</xdr:col>
      <xdr:colOff>165100</xdr:colOff>
      <xdr:row>30</xdr:row>
      <xdr:rowOff>2983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0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19510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82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93730</xdr:rowOff>
    </xdr:from>
    <xdr:to>
      <xdr:col>55</xdr:col>
      <xdr:colOff>0</xdr:colOff>
      <xdr:row>55</xdr:row>
      <xdr:rowOff>157814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23480"/>
          <a:ext cx="8382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157814</xdr:rowOff>
    </xdr:from>
    <xdr:to>
      <xdr:col>50</xdr:col>
      <xdr:colOff>114300</xdr:colOff>
      <xdr:row>56</xdr:row>
      <xdr:rowOff>49577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87564"/>
          <a:ext cx="889000" cy="6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45538</xdr:rowOff>
    </xdr:from>
    <xdr:to>
      <xdr:col>45</xdr:col>
      <xdr:colOff>177800</xdr:colOff>
      <xdr:row>56</xdr:row>
      <xdr:rowOff>49577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46738"/>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45538</xdr:rowOff>
    </xdr:from>
    <xdr:to>
      <xdr:col>41</xdr:col>
      <xdr:colOff>50800</xdr:colOff>
      <xdr:row>57</xdr:row>
      <xdr:rowOff>102122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6738"/>
          <a:ext cx="889000" cy="2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42930</xdr:rowOff>
    </xdr:from>
    <xdr:to>
      <xdr:col>55</xdr:col>
      <xdr:colOff>50800</xdr:colOff>
      <xdr:row>55</xdr:row>
      <xdr:rowOff>144530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65807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107014</xdr:rowOff>
    </xdr:from>
    <xdr:to>
      <xdr:col>50</xdr:col>
      <xdr:colOff>165100</xdr:colOff>
      <xdr:row>56</xdr:row>
      <xdr:rowOff>37164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53691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1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170227</xdr:rowOff>
    </xdr:from>
    <xdr:to>
      <xdr:col>46</xdr:col>
      <xdr:colOff>38100</xdr:colOff>
      <xdr:row>56</xdr:row>
      <xdr:rowOff>100377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116904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7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166188</xdr:rowOff>
    </xdr:from>
    <xdr:to>
      <xdr:col>41</xdr:col>
      <xdr:colOff>101600</xdr:colOff>
      <xdr:row>56</xdr:row>
      <xdr:rowOff>96338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112865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7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51322</xdr:rowOff>
    </xdr:from>
    <xdr:to>
      <xdr:col>36</xdr:col>
      <xdr:colOff>165100</xdr:colOff>
      <xdr:row>57</xdr:row>
      <xdr:rowOff>152922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144049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68971</xdr:rowOff>
    </xdr:from>
    <xdr:to>
      <xdr:col>55</xdr:col>
      <xdr:colOff>0</xdr:colOff>
      <xdr:row>77</xdr:row>
      <xdr:rowOff>170447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927721"/>
          <a:ext cx="838200" cy="44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68971</xdr:rowOff>
    </xdr:from>
    <xdr:to>
      <xdr:col>50</xdr:col>
      <xdr:colOff>114300</xdr:colOff>
      <xdr:row>75</xdr:row>
      <xdr:rowOff>90231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927721"/>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90231</xdr:rowOff>
    </xdr:from>
    <xdr:to>
      <xdr:col>45</xdr:col>
      <xdr:colOff>177800</xdr:colOff>
      <xdr:row>75</xdr:row>
      <xdr:rowOff>98964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948981"/>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98964</xdr:rowOff>
    </xdr:from>
    <xdr:to>
      <xdr:col>41</xdr:col>
      <xdr:colOff>50800</xdr:colOff>
      <xdr:row>76</xdr:row>
      <xdr:rowOff>125413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957714"/>
          <a:ext cx="889000" cy="19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119647</xdr:rowOff>
    </xdr:from>
    <xdr:to>
      <xdr:col>55</xdr:col>
      <xdr:colOff>50800</xdr:colOff>
      <xdr:row>78</xdr:row>
      <xdr:rowOff>49797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98074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9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18171</xdr:rowOff>
    </xdr:from>
    <xdr:to>
      <xdr:col>50</xdr:col>
      <xdr:colOff>165100</xdr:colOff>
      <xdr:row>75</xdr:row>
      <xdr:rowOff>119771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8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136298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65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39431</xdr:rowOff>
    </xdr:from>
    <xdr:to>
      <xdr:col>46</xdr:col>
      <xdr:colOff>38100</xdr:colOff>
      <xdr:row>75</xdr:row>
      <xdr:rowOff>141031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157558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6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48164</xdr:rowOff>
    </xdr:from>
    <xdr:to>
      <xdr:col>41</xdr:col>
      <xdr:colOff>101600</xdr:colOff>
      <xdr:row>75</xdr:row>
      <xdr:rowOff>149765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06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166291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68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74613</xdr:rowOff>
    </xdr:from>
    <xdr:to>
      <xdr:col>36</xdr:col>
      <xdr:colOff>165100</xdr:colOff>
      <xdr:row>77</xdr:row>
      <xdr:rowOff>4763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21290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124087</xdr:rowOff>
    </xdr:from>
    <xdr:to>
      <xdr:col>55</xdr:col>
      <xdr:colOff>0</xdr:colOff>
      <xdr:row>95</xdr:row>
      <xdr:rowOff>460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726037"/>
          <a:ext cx="838200" cy="56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460</xdr:rowOff>
    </xdr:from>
    <xdr:to>
      <xdr:col>50</xdr:col>
      <xdr:colOff>114300</xdr:colOff>
      <xdr:row>95</xdr:row>
      <xdr:rowOff>155656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288210"/>
          <a:ext cx="889000" cy="15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134511</xdr:rowOff>
    </xdr:from>
    <xdr:to>
      <xdr:col>45</xdr:col>
      <xdr:colOff>177800</xdr:colOff>
      <xdr:row>95</xdr:row>
      <xdr:rowOff>155656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22261"/>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134511</xdr:rowOff>
    </xdr:from>
    <xdr:to>
      <xdr:col>41</xdr:col>
      <xdr:colOff>50800</xdr:colOff>
      <xdr:row>97</xdr:row>
      <xdr:rowOff>21377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22261"/>
          <a:ext cx="889000" cy="22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73287</xdr:rowOff>
    </xdr:from>
    <xdr:to>
      <xdr:col>55</xdr:col>
      <xdr:colOff>50800</xdr:colOff>
      <xdr:row>92</xdr:row>
      <xdr:rowOff>3437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67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96164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52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121110</xdr:rowOff>
    </xdr:from>
    <xdr:to>
      <xdr:col>50</xdr:col>
      <xdr:colOff>165100</xdr:colOff>
      <xdr:row>95</xdr:row>
      <xdr:rowOff>51260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67787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104856</xdr:rowOff>
    </xdr:from>
    <xdr:to>
      <xdr:col>46</xdr:col>
      <xdr:colOff>38100</xdr:colOff>
      <xdr:row>96</xdr:row>
      <xdr:rowOff>35006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26133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8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83711</xdr:rowOff>
    </xdr:from>
    <xdr:to>
      <xdr:col>41</xdr:col>
      <xdr:colOff>101600</xdr:colOff>
      <xdr:row>96</xdr:row>
      <xdr:rowOff>13861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142027</xdr:rowOff>
    </xdr:from>
    <xdr:to>
      <xdr:col>36</xdr:col>
      <xdr:colOff>165100</xdr:colOff>
      <xdr:row>97</xdr:row>
      <xdr:rowOff>72177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63304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38500"/>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19456</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345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19456</xdr:rowOff>
    </xdr:from>
    <xdr:to>
      <xdr:col>76</xdr:col>
      <xdr:colOff>114300</xdr:colOff>
      <xdr:row>38</xdr:row>
      <xdr:rowOff>20485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3455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20485</xdr:rowOff>
    </xdr:from>
    <xdr:to>
      <xdr:col>71</xdr:col>
      <xdr:colOff>177800</xdr:colOff>
      <xdr:row>38</xdr:row>
      <xdr:rowOff>23171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35585"/>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144050</xdr:rowOff>
    </xdr:from>
    <xdr:to>
      <xdr:col>85</xdr:col>
      <xdr:colOff>177800</xdr:colOff>
      <xdr:row>38</xdr:row>
      <xdr:rowOff>74200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140107</xdr:rowOff>
    </xdr:from>
    <xdr:to>
      <xdr:col>76</xdr:col>
      <xdr:colOff>165100</xdr:colOff>
      <xdr:row>38</xdr:row>
      <xdr:rowOff>70256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3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61383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76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141135</xdr:rowOff>
    </xdr:from>
    <xdr:to>
      <xdr:col>72</xdr:col>
      <xdr:colOff>38100</xdr:colOff>
      <xdr:row>38</xdr:row>
      <xdr:rowOff>71286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4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62412</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577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143821</xdr:rowOff>
    </xdr:from>
    <xdr:to>
      <xdr:col>67</xdr:col>
      <xdr:colOff>101600</xdr:colOff>
      <xdr:row>38</xdr:row>
      <xdr:rowOff>73971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65098</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580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92913</xdr:rowOff>
    </xdr:from>
    <xdr:to>
      <xdr:col>85</xdr:col>
      <xdr:colOff>127000</xdr:colOff>
      <xdr:row>74</xdr:row>
      <xdr:rowOff>107467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780213"/>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92913</xdr:rowOff>
    </xdr:from>
    <xdr:to>
      <xdr:col>81</xdr:col>
      <xdr:colOff>50800</xdr:colOff>
      <xdr:row>74</xdr:row>
      <xdr:rowOff>115373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80213"/>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62947</xdr:rowOff>
    </xdr:from>
    <xdr:to>
      <xdr:col>76</xdr:col>
      <xdr:colOff>114300</xdr:colOff>
      <xdr:row>74</xdr:row>
      <xdr:rowOff>115373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750247"/>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62947</xdr:rowOff>
    </xdr:from>
    <xdr:to>
      <xdr:col>71</xdr:col>
      <xdr:colOff>177800</xdr:colOff>
      <xdr:row>74</xdr:row>
      <xdr:rowOff>165322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750247"/>
          <a:ext cx="8890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56667</xdr:rowOff>
    </xdr:from>
    <xdr:to>
      <xdr:col>85</xdr:col>
      <xdr:colOff>177800</xdr:colOff>
      <xdr:row>74</xdr:row>
      <xdr:rowOff>158267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79544</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42113</xdr:rowOff>
    </xdr:from>
    <xdr:to>
      <xdr:col>81</xdr:col>
      <xdr:colOff>101600</xdr:colOff>
      <xdr:row>74</xdr:row>
      <xdr:rowOff>143713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160240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0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64573</xdr:rowOff>
    </xdr:from>
    <xdr:to>
      <xdr:col>76</xdr:col>
      <xdr:colOff>165100</xdr:colOff>
      <xdr:row>74</xdr:row>
      <xdr:rowOff>166173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5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2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12147</xdr:rowOff>
    </xdr:from>
    <xdr:to>
      <xdr:col>72</xdr:col>
      <xdr:colOff>38100</xdr:colOff>
      <xdr:row>74</xdr:row>
      <xdr:rowOff>113747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6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130274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114522</xdr:rowOff>
    </xdr:from>
    <xdr:to>
      <xdr:col>67</xdr:col>
      <xdr:colOff>101600</xdr:colOff>
      <xdr:row>75</xdr:row>
      <xdr:rowOff>44672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61199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7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45929</xdr:rowOff>
    </xdr:from>
    <xdr:to>
      <xdr:col>85</xdr:col>
      <xdr:colOff>127000</xdr:colOff>
      <xdr:row>98</xdr:row>
      <xdr:rowOff>67225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48029"/>
          <a:ext cx="838200" cy="2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45929</xdr:rowOff>
    </xdr:from>
    <xdr:to>
      <xdr:col>81</xdr:col>
      <xdr:colOff>50800</xdr:colOff>
      <xdr:row>98</xdr:row>
      <xdr:rowOff>57440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8029"/>
          <a:ext cx="889000" cy="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50757</xdr:rowOff>
    </xdr:from>
    <xdr:to>
      <xdr:col>76</xdr:col>
      <xdr:colOff>114300</xdr:colOff>
      <xdr:row>98</xdr:row>
      <xdr:rowOff>57440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2857"/>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50757</xdr:rowOff>
    </xdr:from>
    <xdr:to>
      <xdr:col>71</xdr:col>
      <xdr:colOff>177800</xdr:colOff>
      <xdr:row>98</xdr:row>
      <xdr:rowOff>86007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2857"/>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16425</xdr:rowOff>
    </xdr:from>
    <xdr:to>
      <xdr:col>85</xdr:col>
      <xdr:colOff>177800</xdr:colOff>
      <xdr:row>98</xdr:row>
      <xdr:rowOff>118025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166579</xdr:rowOff>
    </xdr:from>
    <xdr:to>
      <xdr:col>81</xdr:col>
      <xdr:colOff>101600</xdr:colOff>
      <xdr:row>98</xdr:row>
      <xdr:rowOff>96729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87856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6640</xdr:rowOff>
    </xdr:from>
    <xdr:to>
      <xdr:col>76</xdr:col>
      <xdr:colOff>165100</xdr:colOff>
      <xdr:row>98</xdr:row>
      <xdr:rowOff>108240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99367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171407</xdr:rowOff>
    </xdr:from>
    <xdr:to>
      <xdr:col>72</xdr:col>
      <xdr:colOff>38100</xdr:colOff>
      <xdr:row>98</xdr:row>
      <xdr:rowOff>101557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92684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35207</xdr:rowOff>
    </xdr:from>
    <xdr:to>
      <xdr:col>67</xdr:col>
      <xdr:colOff>101600</xdr:colOff>
      <xdr:row>98</xdr:row>
      <xdr:rowOff>136807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127934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3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146177</xdr:rowOff>
    </xdr:from>
    <xdr:to>
      <xdr:col>116</xdr:col>
      <xdr:colOff>63500</xdr:colOff>
      <xdr:row>36</xdr:row>
      <xdr:rowOff>148463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31837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148463</xdr:rowOff>
    </xdr:from>
    <xdr:to>
      <xdr:col>111</xdr:col>
      <xdr:colOff>177800</xdr:colOff>
      <xdr:row>36</xdr:row>
      <xdr:rowOff>151892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32066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101791</xdr:rowOff>
    </xdr:from>
    <xdr:to>
      <xdr:col>107</xdr:col>
      <xdr:colOff>50800</xdr:colOff>
      <xdr:row>36</xdr:row>
      <xdr:rowOff>151892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273991"/>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101791</xdr:rowOff>
    </xdr:from>
    <xdr:to>
      <xdr:col>102</xdr:col>
      <xdr:colOff>114300</xdr:colOff>
      <xdr:row>36</xdr:row>
      <xdr:rowOff>160274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273991"/>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95377</xdr:rowOff>
    </xdr:from>
    <xdr:to>
      <xdr:col>116</xdr:col>
      <xdr:colOff>114300</xdr:colOff>
      <xdr:row>37</xdr:row>
      <xdr:rowOff>25527</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2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118254</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11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97663</xdr:rowOff>
    </xdr:from>
    <xdr:to>
      <xdr:col>112</xdr:col>
      <xdr:colOff>38100</xdr:colOff>
      <xdr:row>37</xdr:row>
      <xdr:rowOff>27813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2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44340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101092</xdr:rowOff>
    </xdr:from>
    <xdr:to>
      <xdr:col>107</xdr:col>
      <xdr:colOff>101600</xdr:colOff>
      <xdr:row>37</xdr:row>
      <xdr:rowOff>31242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47769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4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50991</xdr:rowOff>
    </xdr:from>
    <xdr:to>
      <xdr:col>102</xdr:col>
      <xdr:colOff>165100</xdr:colOff>
      <xdr:row>36</xdr:row>
      <xdr:rowOff>152591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22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169118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59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109474</xdr:rowOff>
    </xdr:from>
    <xdr:to>
      <xdr:col>98</xdr:col>
      <xdr:colOff>38100</xdr:colOff>
      <xdr:row>37</xdr:row>
      <xdr:rowOff>39624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56151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34792</xdr:rowOff>
    </xdr:from>
    <xdr:to>
      <xdr:col>116</xdr:col>
      <xdr:colOff>63500</xdr:colOff>
      <xdr:row>51</xdr:row>
      <xdr:rowOff>73272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8778742"/>
          <a:ext cx="8382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164865</xdr:rowOff>
    </xdr:from>
    <xdr:to>
      <xdr:col>111</xdr:col>
      <xdr:colOff>177800</xdr:colOff>
      <xdr:row>51</xdr:row>
      <xdr:rowOff>34792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8737365"/>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85941</xdr:rowOff>
    </xdr:from>
    <xdr:to>
      <xdr:col>107</xdr:col>
      <xdr:colOff>50800</xdr:colOff>
      <xdr:row>50</xdr:row>
      <xdr:rowOff>164865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8658441"/>
          <a:ext cx="889000" cy="7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17399</xdr:rowOff>
    </xdr:from>
    <xdr:to>
      <xdr:col>102</xdr:col>
      <xdr:colOff>114300</xdr:colOff>
      <xdr:row>50</xdr:row>
      <xdr:rowOff>85941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8589899"/>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22472</xdr:rowOff>
    </xdr:from>
    <xdr:to>
      <xdr:col>116</xdr:col>
      <xdr:colOff>114300</xdr:colOff>
      <xdr:row>51</xdr:row>
      <xdr:rowOff>124072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87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146949</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87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155442</xdr:rowOff>
    </xdr:from>
    <xdr:to>
      <xdr:col>112</xdr:col>
      <xdr:colOff>38100</xdr:colOff>
      <xdr:row>51</xdr:row>
      <xdr:rowOff>85592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87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102119</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85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114065</xdr:rowOff>
    </xdr:from>
    <xdr:to>
      <xdr:col>107</xdr:col>
      <xdr:colOff>101600</xdr:colOff>
      <xdr:row>51</xdr:row>
      <xdr:rowOff>44215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868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60742</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846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35141</xdr:rowOff>
    </xdr:from>
    <xdr:to>
      <xdr:col>102</xdr:col>
      <xdr:colOff>165100</xdr:colOff>
      <xdr:row>50</xdr:row>
      <xdr:rowOff>136741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860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153268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83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138049</xdr:rowOff>
    </xdr:from>
    <xdr:to>
      <xdr:col>98</xdr:col>
      <xdr:colOff>38100</xdr:colOff>
      <xdr:row>50</xdr:row>
      <xdr:rowOff>68199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85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84726</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831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41076</xdr:rowOff>
    </xdr:from>
    <xdr:to>
      <xdr:col>116</xdr:col>
      <xdr:colOff>63500</xdr:colOff>
      <xdr:row>75</xdr:row>
      <xdr:rowOff>113933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99826"/>
          <a:ext cx="838200" cy="7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113933</xdr:rowOff>
    </xdr:from>
    <xdr:to>
      <xdr:col>111</xdr:col>
      <xdr:colOff>177800</xdr:colOff>
      <xdr:row>75</xdr:row>
      <xdr:rowOff>145448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72683"/>
          <a:ext cx="8890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145448</xdr:rowOff>
    </xdr:from>
    <xdr:to>
      <xdr:col>107</xdr:col>
      <xdr:colOff>50800</xdr:colOff>
      <xdr:row>75</xdr:row>
      <xdr:rowOff>170692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04198"/>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170692</xdr:rowOff>
    </xdr:from>
    <xdr:to>
      <xdr:col>102</xdr:col>
      <xdr:colOff>114300</xdr:colOff>
      <xdr:row>76</xdr:row>
      <xdr:rowOff>22918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29442"/>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161726</xdr:rowOff>
    </xdr:from>
    <xdr:to>
      <xdr:col>116</xdr:col>
      <xdr:colOff>114300</xdr:colOff>
      <xdr:row>75</xdr:row>
      <xdr:rowOff>91876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13153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0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63133</xdr:rowOff>
    </xdr:from>
    <xdr:to>
      <xdr:col>112</xdr:col>
      <xdr:colOff>38100</xdr:colOff>
      <xdr:row>75</xdr:row>
      <xdr:rowOff>164734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218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9810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94648</xdr:rowOff>
    </xdr:from>
    <xdr:to>
      <xdr:col>107</xdr:col>
      <xdr:colOff>101600</xdr:colOff>
      <xdr:row>76</xdr:row>
      <xdr:rowOff>24798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41325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119892</xdr:rowOff>
    </xdr:from>
    <xdr:to>
      <xdr:col>102</xdr:col>
      <xdr:colOff>165100</xdr:colOff>
      <xdr:row>76</xdr:row>
      <xdr:rowOff>50042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7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66569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5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143568</xdr:rowOff>
    </xdr:from>
    <xdr:to>
      <xdr:col>98</xdr:col>
      <xdr:colOff>38100</xdr:colOff>
      <xdr:row>76</xdr:row>
      <xdr:rowOff>73718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90245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7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本市の歳出決算総額に係る住民一人当たりのコストは</a:t>
          </a:r>
          <a:r>
            <a:rPr kumimoji="1" lang="en-US" altLang="ja-JP" sz="1300">
              <a:latin typeface="ＭＳ Ｐゴシック" panose="020B0600070205080204" pitchFamily="50" charset="-128"/>
              <a:ea typeface="ＭＳ Ｐゴシック" panose="020B0600070205080204" pitchFamily="50" charset="-128"/>
            </a:rPr>
            <a:t>570,251</a:t>
          </a:r>
          <a:r>
            <a:rPr kumimoji="1" lang="ja-JP" altLang="en-US" sz="1300">
              <a:latin typeface="ＭＳ Ｐゴシック" panose="020B0600070205080204" pitchFamily="50" charset="-128"/>
              <a:ea typeface="ＭＳ Ｐゴシック" panose="020B0600070205080204" pitchFamily="50" charset="-128"/>
            </a:rPr>
            <a:t>円であり、前年度より</a:t>
          </a:r>
          <a:r>
            <a:rPr kumimoji="1" lang="en-US" altLang="ja-JP" sz="1300">
              <a:latin typeface="ＭＳ Ｐゴシック" panose="020B0600070205080204" pitchFamily="50" charset="-128"/>
              <a:ea typeface="ＭＳ Ｐゴシック" panose="020B0600070205080204" pitchFamily="50" charset="-128"/>
            </a:rPr>
            <a:t>15,808</a:t>
          </a:r>
          <a:r>
            <a:rPr kumimoji="1" lang="ja-JP" altLang="en-US" sz="1300">
              <a:latin typeface="ＭＳ Ｐゴシック" panose="020B0600070205080204" pitchFamily="50" charset="-128"/>
              <a:ea typeface="ＭＳ Ｐゴシック" panose="020B0600070205080204" pitchFamily="50" charset="-128"/>
            </a:rPr>
            <a:t>円増加した。主な構成費目や類似団体の平均と大きな乖離がみられる項目の分析については以下のとおりである。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会計年度任用職員への勤勉手当の支給開始や人事院勧告に基づく給与改定等により前年度比</a:t>
          </a:r>
          <a:r>
            <a:rPr kumimoji="1" lang="en-US" altLang="ja-JP" sz="1300">
              <a:latin typeface="ＭＳ Ｐゴシック" panose="020B0600070205080204" pitchFamily="50" charset="-128"/>
              <a:ea typeface="ＭＳ Ｐゴシック" panose="020B0600070205080204" pitchFamily="50" charset="-128"/>
            </a:rPr>
            <a:t>5,710</a:t>
          </a:r>
          <a:r>
            <a:rPr kumimoji="1" lang="ja-JP" altLang="en-US" sz="1300">
              <a:latin typeface="ＭＳ Ｐゴシック" panose="020B0600070205080204" pitchFamily="50" charset="-128"/>
              <a:ea typeface="ＭＳ Ｐゴシック" panose="020B0600070205080204" pitchFamily="50" charset="-128"/>
            </a:rPr>
            <a:t>円の増となっているものの、類似団体も同様の傾向であり、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全国・類似団体・県内平均のいずれと比較しても下回っている。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国の施策である定額減税への対応や児童手当の拡充等による給付の増により前年度比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円の増となっているものの、類似団体も同様の傾向であり、概ね平均と同程度で推移している。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貸付金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及び県内他自治体特有の要因として、県と協調した事業者への制度融資に係る預託を行っており、近年は一部利子補助での対応を行っていること等から減少傾向ではあるものの、類似団体・全国平均と比較しても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新規整備はがいなロードが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年度で完成したこと等により大幅減となったが、更新整備は東保育園やどらドラパーク米子市民球場等の大規模改修により大幅増となった。全体では前年度比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円の増となり、類似団体平均は上回ったものの全国・県内平均よりは下回っている。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144,056
142,326
132.42
83,199,174
82,148,123
569,002
33,911,778
57,704,427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131128</xdr:rowOff>
    </xdr:from>
    <xdr:to>
      <xdr:col>24</xdr:col>
      <xdr:colOff>63500</xdr:colOff>
      <xdr:row>37</xdr:row>
      <xdr:rowOff>9398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03328"/>
          <a:ext cx="8382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xdr:rowOff>
    </xdr:from>
    <xdr:to>
      <xdr:col>19</xdr:col>
      <xdr:colOff>177800</xdr:colOff>
      <xdr:row>37</xdr:row>
      <xdr:rowOff>73978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353048"/>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73978</xdr:rowOff>
    </xdr:from>
    <xdr:to>
      <xdr:col>15</xdr:col>
      <xdr:colOff>50800</xdr:colOff>
      <xdr:row>37</xdr:row>
      <xdr:rowOff>75121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4176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75121</xdr:rowOff>
    </xdr:from>
    <xdr:to>
      <xdr:col>10</xdr:col>
      <xdr:colOff>114300</xdr:colOff>
      <xdr:row>37</xdr:row>
      <xdr:rowOff>89408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418771"/>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80328</xdr:rowOff>
    </xdr:from>
    <xdr:to>
      <xdr:col>24</xdr:col>
      <xdr:colOff>114300</xdr:colOff>
      <xdr:row>37</xdr:row>
      <xdr:rowOff>10478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58755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3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130048</xdr:rowOff>
    </xdr:from>
    <xdr:to>
      <xdr:col>20</xdr:col>
      <xdr:colOff>38100</xdr:colOff>
      <xdr:row>37</xdr:row>
      <xdr:rowOff>60198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51325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23178</xdr:rowOff>
    </xdr:from>
    <xdr:to>
      <xdr:col>15</xdr:col>
      <xdr:colOff>101600</xdr:colOff>
      <xdr:row>37</xdr:row>
      <xdr:rowOff>124778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115905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24321</xdr:rowOff>
    </xdr:from>
    <xdr:to>
      <xdr:col>10</xdr:col>
      <xdr:colOff>165100</xdr:colOff>
      <xdr:row>37</xdr:row>
      <xdr:rowOff>125921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3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117048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4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38608</xdr:rowOff>
    </xdr:from>
    <xdr:to>
      <xdr:col>6</xdr:col>
      <xdr:colOff>38100</xdr:colOff>
      <xdr:row>37</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131335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154734</xdr:rowOff>
    </xdr:from>
    <xdr:to>
      <xdr:col>24</xdr:col>
      <xdr:colOff>63500</xdr:colOff>
      <xdr:row>57</xdr:row>
      <xdr:rowOff>158243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27384"/>
          <a:ext cx="8382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158243</xdr:rowOff>
    </xdr:from>
    <xdr:to>
      <xdr:col>19</xdr:col>
      <xdr:colOff>177800</xdr:colOff>
      <xdr:row>58</xdr:row>
      <xdr:rowOff>3233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30893"/>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913</xdr:rowOff>
    </xdr:from>
    <xdr:to>
      <xdr:col>15</xdr:col>
      <xdr:colOff>50800</xdr:colOff>
      <xdr:row>58</xdr:row>
      <xdr:rowOff>3233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45013"/>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4818</xdr:rowOff>
    </xdr:from>
    <xdr:to>
      <xdr:col>10</xdr:col>
      <xdr:colOff>114300</xdr:colOff>
      <xdr:row>58</xdr:row>
      <xdr:rowOff>913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6018"/>
          <a:ext cx="889000" cy="33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103934</xdr:rowOff>
    </xdr:from>
    <xdr:to>
      <xdr:col>24</xdr:col>
      <xdr:colOff>114300</xdr:colOff>
      <xdr:row>58</xdr:row>
      <xdr:rowOff>34084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107443</xdr:rowOff>
    </xdr:from>
    <xdr:to>
      <xdr:col>20</xdr:col>
      <xdr:colOff>38100</xdr:colOff>
      <xdr:row>58</xdr:row>
      <xdr:rowOff>37593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28720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123883</xdr:rowOff>
    </xdr:from>
    <xdr:to>
      <xdr:col>15</xdr:col>
      <xdr:colOff>101600</xdr:colOff>
      <xdr:row>58</xdr:row>
      <xdr:rowOff>54033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45160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121563</xdr:rowOff>
    </xdr:from>
    <xdr:to>
      <xdr:col>10</xdr:col>
      <xdr:colOff>165100</xdr:colOff>
      <xdr:row>58</xdr:row>
      <xdr:rowOff>51713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42840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125468</xdr:rowOff>
    </xdr:from>
    <xdr:to>
      <xdr:col>6</xdr:col>
      <xdr:colOff>38100</xdr:colOff>
      <xdr:row>56</xdr:row>
      <xdr:rowOff>55618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46745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4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6076</xdr:rowOff>
    </xdr:from>
    <xdr:to>
      <xdr:col>24</xdr:col>
      <xdr:colOff>63500</xdr:colOff>
      <xdr:row>76</xdr:row>
      <xdr:rowOff>58021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36276"/>
          <a:ext cx="8382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58021</xdr:rowOff>
    </xdr:from>
    <xdr:to>
      <xdr:col>19</xdr:col>
      <xdr:colOff>177800</xdr:colOff>
      <xdr:row>77</xdr:row>
      <xdr:rowOff>46645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88221"/>
          <a:ext cx="889000" cy="16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42698</xdr:rowOff>
    </xdr:from>
    <xdr:to>
      <xdr:col>15</xdr:col>
      <xdr:colOff>50800</xdr:colOff>
      <xdr:row>77</xdr:row>
      <xdr:rowOff>46645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72898"/>
          <a:ext cx="889000" cy="17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42698</xdr:rowOff>
    </xdr:from>
    <xdr:to>
      <xdr:col>10</xdr:col>
      <xdr:colOff>114300</xdr:colOff>
      <xdr:row>77</xdr:row>
      <xdr:rowOff>162125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72898"/>
          <a:ext cx="889000" cy="29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126726</xdr:rowOff>
    </xdr:from>
    <xdr:to>
      <xdr:col>24</xdr:col>
      <xdr:colOff>114300</xdr:colOff>
      <xdr:row>76</xdr:row>
      <xdr:rowOff>56876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149603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3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7221</xdr:rowOff>
    </xdr:from>
    <xdr:to>
      <xdr:col>20</xdr:col>
      <xdr:colOff>38100</xdr:colOff>
      <xdr:row>76</xdr:row>
      <xdr:rowOff>108821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167295</xdr:rowOff>
    </xdr:from>
    <xdr:to>
      <xdr:col>15</xdr:col>
      <xdr:colOff>101600</xdr:colOff>
      <xdr:row>77</xdr:row>
      <xdr:rowOff>97445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113972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97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163348</xdr:rowOff>
    </xdr:from>
    <xdr:to>
      <xdr:col>10</xdr:col>
      <xdr:colOff>165100</xdr:colOff>
      <xdr:row>76</xdr:row>
      <xdr:rowOff>93498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2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110024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9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111325</xdr:rowOff>
    </xdr:from>
    <xdr:to>
      <xdr:col>6</xdr:col>
      <xdr:colOff>38100</xdr:colOff>
      <xdr:row>78</xdr:row>
      <xdr:rowOff>41475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58002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8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23571</xdr:rowOff>
    </xdr:from>
    <xdr:to>
      <xdr:col>24</xdr:col>
      <xdr:colOff>63500</xdr:colOff>
      <xdr:row>97</xdr:row>
      <xdr:rowOff>59500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54221"/>
          <a:ext cx="838200" cy="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23571</xdr:rowOff>
    </xdr:from>
    <xdr:to>
      <xdr:col>19</xdr:col>
      <xdr:colOff>177800</xdr:colOff>
      <xdr:row>97</xdr:row>
      <xdr:rowOff>25952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54221"/>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25952</xdr:rowOff>
    </xdr:from>
    <xdr:to>
      <xdr:col>15</xdr:col>
      <xdr:colOff>50800</xdr:colOff>
      <xdr:row>97</xdr:row>
      <xdr:rowOff>31838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56602"/>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31838</xdr:rowOff>
    </xdr:from>
    <xdr:to>
      <xdr:col>10</xdr:col>
      <xdr:colOff>114300</xdr:colOff>
      <xdr:row>98</xdr:row>
      <xdr:rowOff>14332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62488"/>
          <a:ext cx="889000" cy="15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8700</xdr:rowOff>
    </xdr:from>
    <xdr:to>
      <xdr:col>24</xdr:col>
      <xdr:colOff>114300</xdr:colOff>
      <xdr:row>97</xdr:row>
      <xdr:rowOff>110300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158577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1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144221</xdr:rowOff>
    </xdr:from>
    <xdr:to>
      <xdr:col>20</xdr:col>
      <xdr:colOff>38100</xdr:colOff>
      <xdr:row>97</xdr:row>
      <xdr:rowOff>74371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90898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146602</xdr:rowOff>
    </xdr:from>
    <xdr:to>
      <xdr:col>15</xdr:col>
      <xdr:colOff>101600</xdr:colOff>
      <xdr:row>97</xdr:row>
      <xdr:rowOff>76752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67879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9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152488</xdr:rowOff>
    </xdr:from>
    <xdr:to>
      <xdr:col>10</xdr:col>
      <xdr:colOff>165100</xdr:colOff>
      <xdr:row>97</xdr:row>
      <xdr:rowOff>82638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73765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134982</xdr:rowOff>
    </xdr:from>
    <xdr:to>
      <xdr:col>6</xdr:col>
      <xdr:colOff>38100</xdr:colOff>
      <xdr:row>98</xdr:row>
      <xdr:rowOff>65132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56259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8255</xdr:rowOff>
    </xdr:from>
    <xdr:to>
      <xdr:col>55</xdr:col>
      <xdr:colOff>0</xdr:colOff>
      <xdr:row>37</xdr:row>
      <xdr:rowOff>9779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35190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9779</xdr:rowOff>
    </xdr:from>
    <xdr:to>
      <xdr:col>50</xdr:col>
      <xdr:colOff>114300</xdr:colOff>
      <xdr:row>37</xdr:row>
      <xdr:rowOff>45212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5342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45212</xdr:rowOff>
    </xdr:from>
    <xdr:to>
      <xdr:col>45</xdr:col>
      <xdr:colOff>177800</xdr:colOff>
      <xdr:row>37</xdr:row>
      <xdr:rowOff>47879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8886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47879</xdr:rowOff>
    </xdr:from>
    <xdr:to>
      <xdr:col>41</xdr:col>
      <xdr:colOff>50800</xdr:colOff>
      <xdr:row>37</xdr:row>
      <xdr:rowOff>49784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9152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128905</xdr:rowOff>
    </xdr:from>
    <xdr:to>
      <xdr:col>55</xdr:col>
      <xdr:colOff>50800</xdr:colOff>
      <xdr:row>37</xdr:row>
      <xdr:rowOff>59055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151782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130429</xdr:rowOff>
    </xdr:from>
    <xdr:to>
      <xdr:col>50</xdr:col>
      <xdr:colOff>165100</xdr:colOff>
      <xdr:row>37</xdr:row>
      <xdr:rowOff>60579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77106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077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165862</xdr:rowOff>
    </xdr:from>
    <xdr:to>
      <xdr:col>46</xdr:col>
      <xdr:colOff>38100</xdr:colOff>
      <xdr:row>37</xdr:row>
      <xdr:rowOff>96012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112539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168529</xdr:rowOff>
    </xdr:from>
    <xdr:to>
      <xdr:col>41</xdr:col>
      <xdr:colOff>101600</xdr:colOff>
      <xdr:row>37</xdr:row>
      <xdr:rowOff>98679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115206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15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170434</xdr:rowOff>
    </xdr:from>
    <xdr:to>
      <xdr:col>36</xdr:col>
      <xdr:colOff>165100</xdr:colOff>
      <xdr:row>37</xdr:row>
      <xdr:rowOff>100584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117111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117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79578</xdr:rowOff>
    </xdr:from>
    <xdr:to>
      <xdr:col>55</xdr:col>
      <xdr:colOff>0</xdr:colOff>
      <xdr:row>56</xdr:row>
      <xdr:rowOff>103901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680778"/>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74275</xdr:rowOff>
    </xdr:from>
    <xdr:to>
      <xdr:col>50</xdr:col>
      <xdr:colOff>114300</xdr:colOff>
      <xdr:row>56</xdr:row>
      <xdr:rowOff>103901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675475"/>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74275</xdr:rowOff>
    </xdr:from>
    <xdr:to>
      <xdr:col>45</xdr:col>
      <xdr:colOff>177800</xdr:colOff>
      <xdr:row>56</xdr:row>
      <xdr:rowOff>108382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675475"/>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108382</xdr:rowOff>
    </xdr:from>
    <xdr:to>
      <xdr:col>41</xdr:col>
      <xdr:colOff>50800</xdr:colOff>
      <xdr:row>56</xdr:row>
      <xdr:rowOff>127767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709582"/>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28778</xdr:rowOff>
    </xdr:from>
    <xdr:to>
      <xdr:col>55</xdr:col>
      <xdr:colOff>50800</xdr:colOff>
      <xdr:row>56</xdr:row>
      <xdr:rowOff>130378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51655</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48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53101</xdr:rowOff>
    </xdr:from>
    <xdr:to>
      <xdr:col>50</xdr:col>
      <xdr:colOff>165100</xdr:colOff>
      <xdr:row>56</xdr:row>
      <xdr:rowOff>154701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6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171228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42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23475</xdr:rowOff>
    </xdr:from>
    <xdr:to>
      <xdr:col>46</xdr:col>
      <xdr:colOff>38100</xdr:colOff>
      <xdr:row>56</xdr:row>
      <xdr:rowOff>125075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6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141602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39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57582</xdr:rowOff>
    </xdr:from>
    <xdr:to>
      <xdr:col>41</xdr:col>
      <xdr:colOff>101600</xdr:colOff>
      <xdr:row>56</xdr:row>
      <xdr:rowOff>159182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6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4259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43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76967</xdr:rowOff>
    </xdr:from>
    <xdr:to>
      <xdr:col>36</xdr:col>
      <xdr:colOff>165100</xdr:colOff>
      <xdr:row>57</xdr:row>
      <xdr:rowOff>7117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23644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45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14656</xdr:rowOff>
    </xdr:from>
    <xdr:to>
      <xdr:col>54</xdr:col>
      <xdr:colOff>189865</xdr:colOff>
      <xdr:row>79</xdr:row>
      <xdr:rowOff>91123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59056"/>
          <a:ext cx="1270" cy="127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94950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39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91123</xdr:rowOff>
    </xdr:from>
    <xdr:to>
      <xdr:col>55</xdr:col>
      <xdr:colOff>88900</xdr:colOff>
      <xdr:row>79</xdr:row>
      <xdr:rowOff>91123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132783</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14656</xdr:rowOff>
    </xdr:from>
    <xdr:to>
      <xdr:col>55</xdr:col>
      <xdr:colOff>88900</xdr:colOff>
      <xdr:row>72</xdr:row>
      <xdr:rowOff>14656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59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127372</xdr:rowOff>
    </xdr:from>
    <xdr:to>
      <xdr:col>55</xdr:col>
      <xdr:colOff>0</xdr:colOff>
      <xdr:row>72</xdr:row>
      <xdr:rowOff>14656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300322"/>
          <a:ext cx="838200" cy="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55604</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42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77177</xdr:rowOff>
    </xdr:from>
    <xdr:to>
      <xdr:col>55</xdr:col>
      <xdr:colOff>50800</xdr:colOff>
      <xdr:row>79</xdr:row>
      <xdr:rowOff>7327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4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57127</xdr:rowOff>
    </xdr:from>
    <xdr:to>
      <xdr:col>50</xdr:col>
      <xdr:colOff>114300</xdr:colOff>
      <xdr:row>71</xdr:row>
      <xdr:rowOff>127372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230077"/>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56570</xdr:rowOff>
    </xdr:from>
    <xdr:to>
      <xdr:col>50</xdr:col>
      <xdr:colOff>165100</xdr:colOff>
      <xdr:row>78</xdr:row>
      <xdr:rowOff>158170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42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149297</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52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17252</xdr:rowOff>
    </xdr:from>
    <xdr:to>
      <xdr:col>45</xdr:col>
      <xdr:colOff>177800</xdr:colOff>
      <xdr:row>71</xdr:row>
      <xdr:rowOff>57127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190202"/>
          <a:ext cx="8890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25496</xdr:rowOff>
    </xdr:from>
    <xdr:to>
      <xdr:col>46</xdr:col>
      <xdr:colOff>38100</xdr:colOff>
      <xdr:row>78</xdr:row>
      <xdr:rowOff>127096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118223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88314</xdr:rowOff>
    </xdr:from>
    <xdr:to>
      <xdr:col>41</xdr:col>
      <xdr:colOff>50800</xdr:colOff>
      <xdr:row>71</xdr:row>
      <xdr:rowOff>17252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089814"/>
          <a:ext cx="889000" cy="10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8922</xdr:rowOff>
    </xdr:from>
    <xdr:to>
      <xdr:col>41</xdr:col>
      <xdr:colOff>101600</xdr:colOff>
      <xdr:row>78</xdr:row>
      <xdr:rowOff>110522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101649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167963</xdr:rowOff>
    </xdr:from>
    <xdr:to>
      <xdr:col>36</xdr:col>
      <xdr:colOff>165100</xdr:colOff>
      <xdr:row>78</xdr:row>
      <xdr:rowOff>98113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135306</xdr:rowOff>
    </xdr:from>
    <xdr:to>
      <xdr:col>55</xdr:col>
      <xdr:colOff>50800</xdr:colOff>
      <xdr:row>72</xdr:row>
      <xdr:rowOff>65456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3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88333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2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76572</xdr:rowOff>
    </xdr:from>
    <xdr:to>
      <xdr:col>50</xdr:col>
      <xdr:colOff>165100</xdr:colOff>
      <xdr:row>72</xdr:row>
      <xdr:rowOff>6722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2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23249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02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6327</xdr:rowOff>
    </xdr:from>
    <xdr:to>
      <xdr:col>46</xdr:col>
      <xdr:colOff>38100</xdr:colOff>
      <xdr:row>71</xdr:row>
      <xdr:rowOff>107927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1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124454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195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137902</xdr:rowOff>
    </xdr:from>
    <xdr:to>
      <xdr:col>41</xdr:col>
      <xdr:colOff>101600</xdr:colOff>
      <xdr:row>71</xdr:row>
      <xdr:rowOff>68052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13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84579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19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37514</xdr:rowOff>
    </xdr:from>
    <xdr:to>
      <xdr:col>36</xdr:col>
      <xdr:colOff>165100</xdr:colOff>
      <xdr:row>70</xdr:row>
      <xdr:rowOff>139114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0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155641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18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79406</xdr:rowOff>
    </xdr:from>
    <xdr:to>
      <xdr:col>55</xdr:col>
      <xdr:colOff>0</xdr:colOff>
      <xdr:row>95</xdr:row>
      <xdr:rowOff>165494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367156"/>
          <a:ext cx="838200" cy="8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79406</xdr:rowOff>
    </xdr:from>
    <xdr:to>
      <xdr:col>50</xdr:col>
      <xdr:colOff>114300</xdr:colOff>
      <xdr:row>96</xdr:row>
      <xdr:rowOff>84017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367156"/>
          <a:ext cx="889000" cy="17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84017</xdr:rowOff>
    </xdr:from>
    <xdr:to>
      <xdr:col>45</xdr:col>
      <xdr:colOff>177800</xdr:colOff>
      <xdr:row>96</xdr:row>
      <xdr:rowOff>118917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43217"/>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118917</xdr:rowOff>
    </xdr:from>
    <xdr:to>
      <xdr:col>41</xdr:col>
      <xdr:colOff>50800</xdr:colOff>
      <xdr:row>97</xdr:row>
      <xdr:rowOff>18466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78117"/>
          <a:ext cx="889000" cy="7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114694</xdr:rowOff>
    </xdr:from>
    <xdr:to>
      <xdr:col>55</xdr:col>
      <xdr:colOff>50800</xdr:colOff>
      <xdr:row>96</xdr:row>
      <xdr:rowOff>44844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137571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5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28606</xdr:rowOff>
    </xdr:from>
    <xdr:to>
      <xdr:col>50</xdr:col>
      <xdr:colOff>165100</xdr:colOff>
      <xdr:row>95</xdr:row>
      <xdr:rowOff>130206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146733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33217</xdr:rowOff>
    </xdr:from>
    <xdr:to>
      <xdr:col>46</xdr:col>
      <xdr:colOff>38100</xdr:colOff>
      <xdr:row>96</xdr:row>
      <xdr:rowOff>134817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151344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68117</xdr:rowOff>
    </xdr:from>
    <xdr:to>
      <xdr:col>41</xdr:col>
      <xdr:colOff>101600</xdr:colOff>
      <xdr:row>96</xdr:row>
      <xdr:rowOff>169717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3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139116</xdr:rowOff>
    </xdr:from>
    <xdr:to>
      <xdr:col>36</xdr:col>
      <xdr:colOff>165100</xdr:colOff>
      <xdr:row>97</xdr:row>
      <xdr:rowOff>69266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85793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15250</xdr:rowOff>
    </xdr:from>
    <xdr:to>
      <xdr:col>85</xdr:col>
      <xdr:colOff>127000</xdr:colOff>
      <xdr:row>37</xdr:row>
      <xdr:rowOff>109525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8900"/>
          <a:ext cx="838200" cy="9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109525</xdr:rowOff>
    </xdr:from>
    <xdr:to>
      <xdr:col>81</xdr:col>
      <xdr:colOff>50800</xdr:colOff>
      <xdr:row>38</xdr:row>
      <xdr:rowOff>36099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53175"/>
          <a:ext cx="889000" cy="9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109250</xdr:rowOff>
    </xdr:from>
    <xdr:to>
      <xdr:col>76</xdr:col>
      <xdr:colOff>114300</xdr:colOff>
      <xdr:row>38</xdr:row>
      <xdr:rowOff>36099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52900"/>
          <a:ext cx="8890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109250</xdr:rowOff>
    </xdr:from>
    <xdr:to>
      <xdr:col>71</xdr:col>
      <xdr:colOff>177800</xdr:colOff>
      <xdr:row>37</xdr:row>
      <xdr:rowOff>117937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5290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135900</xdr:rowOff>
    </xdr:from>
    <xdr:to>
      <xdr:col>85</xdr:col>
      <xdr:colOff>177800</xdr:colOff>
      <xdr:row>37</xdr:row>
      <xdr:rowOff>66050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114327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58725</xdr:rowOff>
    </xdr:from>
    <xdr:to>
      <xdr:col>81</xdr:col>
      <xdr:colOff>101600</xdr:colOff>
      <xdr:row>37</xdr:row>
      <xdr:rowOff>160325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151452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156749</xdr:rowOff>
    </xdr:from>
    <xdr:to>
      <xdr:col>76</xdr:col>
      <xdr:colOff>165100</xdr:colOff>
      <xdr:row>38</xdr:row>
      <xdr:rowOff>86899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78026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58450</xdr:rowOff>
    </xdr:from>
    <xdr:to>
      <xdr:col>72</xdr:col>
      <xdr:colOff>38100</xdr:colOff>
      <xdr:row>37</xdr:row>
      <xdr:rowOff>160051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02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151178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67137</xdr:rowOff>
    </xdr:from>
    <xdr:to>
      <xdr:col>67</xdr:col>
      <xdr:colOff>101600</xdr:colOff>
      <xdr:row>37</xdr:row>
      <xdr:rowOff>168737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159864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163475</xdr:rowOff>
    </xdr:from>
    <xdr:to>
      <xdr:col>85</xdr:col>
      <xdr:colOff>127000</xdr:colOff>
      <xdr:row>59</xdr:row>
      <xdr:rowOff>41150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64675"/>
          <a:ext cx="838200" cy="39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100381</xdr:rowOff>
    </xdr:from>
    <xdr:to>
      <xdr:col>81</xdr:col>
      <xdr:colOff>50800</xdr:colOff>
      <xdr:row>59</xdr:row>
      <xdr:rowOff>41150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873031"/>
          <a:ext cx="889000" cy="28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100381</xdr:rowOff>
    </xdr:from>
    <xdr:to>
      <xdr:col>76</xdr:col>
      <xdr:colOff>114300</xdr:colOff>
      <xdr:row>59</xdr:row>
      <xdr:rowOff>72331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73031"/>
          <a:ext cx="889000" cy="3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18610</xdr:rowOff>
    </xdr:from>
    <xdr:to>
      <xdr:col>71</xdr:col>
      <xdr:colOff>177800</xdr:colOff>
      <xdr:row>59</xdr:row>
      <xdr:rowOff>72331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134160"/>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112675</xdr:rowOff>
    </xdr:from>
    <xdr:to>
      <xdr:col>85</xdr:col>
      <xdr:colOff>177800</xdr:colOff>
      <xdr:row>57</xdr:row>
      <xdr:rowOff>42825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91102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161800</xdr:rowOff>
    </xdr:from>
    <xdr:to>
      <xdr:col>81</xdr:col>
      <xdr:colOff>101600</xdr:colOff>
      <xdr:row>59</xdr:row>
      <xdr:rowOff>91950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83077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19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49581</xdr:rowOff>
    </xdr:from>
    <xdr:to>
      <xdr:col>76</xdr:col>
      <xdr:colOff>165100</xdr:colOff>
      <xdr:row>57</xdr:row>
      <xdr:rowOff>151181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167708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21531</xdr:rowOff>
    </xdr:from>
    <xdr:to>
      <xdr:col>72</xdr:col>
      <xdr:colOff>38100</xdr:colOff>
      <xdr:row>59</xdr:row>
      <xdr:rowOff>123131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1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114258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22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139260</xdr:rowOff>
    </xdr:from>
    <xdr:to>
      <xdr:col>67</xdr:col>
      <xdr:colOff>101600</xdr:colOff>
      <xdr:row>59</xdr:row>
      <xdr:rowOff>69410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60537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7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96500"/>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19456</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25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19456</xdr:rowOff>
    </xdr:from>
    <xdr:to>
      <xdr:col>76</xdr:col>
      <xdr:colOff>114300</xdr:colOff>
      <xdr:row>78</xdr:row>
      <xdr:rowOff>20486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92556"/>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20486</xdr:rowOff>
    </xdr:from>
    <xdr:to>
      <xdr:col>71</xdr:col>
      <xdr:colOff>177800</xdr:colOff>
      <xdr:row>78</xdr:row>
      <xdr:rowOff>23171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93586"/>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144050</xdr:rowOff>
    </xdr:from>
    <xdr:to>
      <xdr:col>85</xdr:col>
      <xdr:colOff>177800</xdr:colOff>
      <xdr:row>78</xdr:row>
      <xdr:rowOff>74200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13932"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140106</xdr:rowOff>
    </xdr:from>
    <xdr:to>
      <xdr:col>76</xdr:col>
      <xdr:colOff>165100</xdr:colOff>
      <xdr:row>78</xdr:row>
      <xdr:rowOff>70256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61383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434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141136</xdr:rowOff>
    </xdr:from>
    <xdr:to>
      <xdr:col>72</xdr:col>
      <xdr:colOff>38100</xdr:colOff>
      <xdr:row>78</xdr:row>
      <xdr:rowOff>71286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62413</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4355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143821</xdr:rowOff>
    </xdr:from>
    <xdr:to>
      <xdr:col>67</xdr:col>
      <xdr:colOff>101600</xdr:colOff>
      <xdr:row>78</xdr:row>
      <xdr:rowOff>73971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65098</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57333" y="13438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92914</xdr:rowOff>
    </xdr:from>
    <xdr:to>
      <xdr:col>85</xdr:col>
      <xdr:colOff>127000</xdr:colOff>
      <xdr:row>94</xdr:row>
      <xdr:rowOff>107468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209214"/>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92914</xdr:rowOff>
    </xdr:from>
    <xdr:to>
      <xdr:col>81</xdr:col>
      <xdr:colOff>50800</xdr:colOff>
      <xdr:row>94</xdr:row>
      <xdr:rowOff>115373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209214"/>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62948</xdr:rowOff>
    </xdr:from>
    <xdr:to>
      <xdr:col>76</xdr:col>
      <xdr:colOff>114300</xdr:colOff>
      <xdr:row>94</xdr:row>
      <xdr:rowOff>115373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179248"/>
          <a:ext cx="8890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62948</xdr:rowOff>
    </xdr:from>
    <xdr:to>
      <xdr:col>71</xdr:col>
      <xdr:colOff>177800</xdr:colOff>
      <xdr:row>94</xdr:row>
      <xdr:rowOff>165322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179248"/>
          <a:ext cx="8890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56668</xdr:rowOff>
    </xdr:from>
    <xdr:to>
      <xdr:col>85</xdr:col>
      <xdr:colOff>177800</xdr:colOff>
      <xdr:row>94</xdr:row>
      <xdr:rowOff>158268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79545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42114</xdr:rowOff>
    </xdr:from>
    <xdr:to>
      <xdr:col>81</xdr:col>
      <xdr:colOff>101600</xdr:colOff>
      <xdr:row>94</xdr:row>
      <xdr:rowOff>143714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160241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9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64573</xdr:rowOff>
    </xdr:from>
    <xdr:to>
      <xdr:col>76</xdr:col>
      <xdr:colOff>165100</xdr:colOff>
      <xdr:row>94</xdr:row>
      <xdr:rowOff>166173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1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11250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95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12148</xdr:rowOff>
    </xdr:from>
    <xdr:to>
      <xdr:col>72</xdr:col>
      <xdr:colOff>38100</xdr:colOff>
      <xdr:row>94</xdr:row>
      <xdr:rowOff>113748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1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130275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90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114522</xdr:rowOff>
    </xdr:from>
    <xdr:to>
      <xdr:col>67</xdr:col>
      <xdr:colOff>101600</xdr:colOff>
      <xdr:row>95</xdr:row>
      <xdr:rowOff>44672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2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61199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主な構成費目や類似団体の平均と大きな乖離がみられる項目の分析については以下のとおりである。</a:t>
          </a:r>
        </a:p>
        <a:p>
          <a:r>
            <a:rPr kumimoji="1" lang="ja-JP" altLang="en-US" sz="1300">
              <a:latin typeface="ＭＳ Ｐゴシック" panose="020B0600070205080204" pitchFamily="50" charset="-128"/>
              <a:ea typeface="ＭＳ Ｐゴシック" panose="020B0600070205080204" pitchFamily="50" charset="-128"/>
            </a:rPr>
            <a:t>　　民生費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国の施策である定額減税への対応や児童手当の拡充、公定価格の改定に伴う福祉施設（保育園等）への給付費の増のほか、東保育園整備事業の皆増等により前年度比</a:t>
          </a:r>
          <a:r>
            <a:rPr kumimoji="1" lang="en-US" altLang="ja-JP" sz="1300">
              <a:latin typeface="ＭＳ Ｐゴシック" panose="020B0600070205080204" pitchFamily="50" charset="-128"/>
              <a:ea typeface="ＭＳ Ｐゴシック" panose="020B0600070205080204" pitchFamily="50" charset="-128"/>
            </a:rPr>
            <a:t>6,817</a:t>
          </a:r>
          <a:r>
            <a:rPr kumimoji="1" lang="ja-JP" altLang="en-US" sz="1300">
              <a:latin typeface="ＭＳ Ｐゴシック" panose="020B0600070205080204" pitchFamily="50" charset="-128"/>
              <a:ea typeface="ＭＳ Ｐゴシック" panose="020B0600070205080204" pitchFamily="50" charset="-128"/>
            </a:rPr>
            <a:t>円の増となった。類似団体も同様の傾向であり、概ね平均と同程度で推移している。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総務費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ふるさと納税寄附金収入が約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億円減少したことに伴うがいなよなご応援基金積立金や返礼品等の事務経費の減があったものの、人件費の増等により前年度比</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円の増となった。類似団体も同様の傾向であり、概ね平均と同程度で推移している。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商工費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県と協調した事業者への制度融資に係る預託が減少したこと等により前年度比</a:t>
          </a:r>
          <a:r>
            <a:rPr kumimoji="1" lang="en-US" altLang="ja-JP" sz="1300">
              <a:latin typeface="ＭＳ Ｐゴシック" panose="020B0600070205080204" pitchFamily="50" charset="-128"/>
              <a:ea typeface="ＭＳ Ｐゴシック" panose="020B0600070205080204" pitchFamily="50" charset="-128"/>
            </a:rPr>
            <a:t>3,597</a:t>
          </a:r>
          <a:r>
            <a:rPr kumimoji="1" lang="ja-JP" altLang="en-US" sz="1300">
              <a:latin typeface="ＭＳ Ｐゴシック" panose="020B0600070205080204" pitchFamily="50" charset="-128"/>
              <a:ea typeface="ＭＳ Ｐゴシック" panose="020B0600070205080204" pitchFamily="50" charset="-128"/>
            </a:rPr>
            <a:t>円の減となった。預託に係る事業費が大きいため、類似団体・全国平均と比較して大きく上回っているが、預託を除いた場合は概ね類似団体と同程度の水準となる。</a:t>
          </a:r>
        </a:p>
        <a:p>
          <a:r>
            <a:rPr kumimoji="1" lang="ja-JP" altLang="en-US" sz="1300">
              <a:latin typeface="ＭＳ Ｐゴシック" panose="020B0600070205080204" pitchFamily="50" charset="-128"/>
              <a:ea typeface="ＭＳ Ｐゴシック" panose="020B0600070205080204" pitchFamily="50" charset="-128"/>
            </a:rPr>
            <a:t>　　教育費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どらドラパーク米子市民球場や米子アリーナ、美保地区の義務教育学校をはじめとする学校教育施設のハード整備の増のほか、ねんりんピックの開催に係る経費の増等により前年度比</a:t>
          </a:r>
          <a:r>
            <a:rPr kumimoji="1" lang="en-US" altLang="ja-JP" sz="1300">
              <a:latin typeface="ＭＳ Ｐゴシック" panose="020B0600070205080204" pitchFamily="50" charset="-128"/>
              <a:ea typeface="ＭＳ Ｐゴシック" panose="020B0600070205080204" pitchFamily="50" charset="-128"/>
            </a:rPr>
            <a:t>17,149</a:t>
          </a:r>
          <a:r>
            <a:rPr kumimoji="1" lang="ja-JP" altLang="en-US" sz="1300">
              <a:latin typeface="ＭＳ Ｐゴシック" panose="020B0600070205080204" pitchFamily="50" charset="-128"/>
              <a:ea typeface="ＭＳ Ｐゴシック" panose="020B0600070205080204" pitchFamily="50" charset="-128"/>
            </a:rPr>
            <a:t>円の大幅増となり、類似団体と同程度の水準となった。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年度以降は物価高騰への緊急的な対応等により取崩しを行っているため漸減傾向となっている。引き続き、災害等の不測の事態に機動的に対応するために適正な残高水準の維持に努めていく。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また、実質単年度収支については、財政調整基金の取崩し等により令和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年度以降は赤字が続いているものの、令和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年度は前年度より赤字幅が減少した。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黒字要素の大きい水道事業会計においては、令和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年度からの繰越工事が多かったことによる現金預金の減少等により黒字額が減少した。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その他の会計においては概ね前年度と同程度の水準となったものの、全体の黒字額は減少した。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駐車場事業特別会計においては、過去の施設の建設費に係る地方債の償還費の累積による赤字が生じているが、一般会計からの計画的な繰入やコロナ禍で落ち込んでいた駐車場収入の回復により、近年の単年度収支は黒字となっており、赤字額は縮小傾向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3" sqref="B3:K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63"/>
      <c r="DK1" s="163"/>
      <c r="DL1" s="163"/>
      <c r="DM1" s="163"/>
      <c r="DN1" s="163"/>
      <c r="DO1" s="163"/>
    </row>
    <row r="2" spans="1:119" ht="24.75" thickBot="1" x14ac:dyDescent="0.2">
      <c r="B2" s="164" t="s">
        <v>77</v>
      </c>
      <c r="C2" s="164"/>
      <c r="D2" s="165"/>
    </row>
    <row r="3" spans="1:119" ht="18.75" customHeight="1" thickBot="1" x14ac:dyDescent="0.2">
      <c r="A3" s="163"/>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63"/>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83199174</v>
      </c>
      <c r="BO4" s="462"/>
      <c r="BP4" s="462"/>
      <c r="BQ4" s="462"/>
      <c r="BR4" s="462"/>
      <c r="BS4" s="462"/>
      <c r="BT4" s="462"/>
      <c r="BU4" s="463"/>
      <c r="BV4" s="461">
        <v>81402125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1.7</v>
      </c>
      <c r="CU4" s="602"/>
      <c r="CV4" s="602"/>
      <c r="CW4" s="602"/>
      <c r="CX4" s="602"/>
      <c r="CY4" s="602"/>
      <c r="CZ4" s="602"/>
      <c r="DA4" s="603"/>
      <c r="DB4" s="601">
        <v>1.8</v>
      </c>
      <c r="DC4" s="602"/>
      <c r="DD4" s="602"/>
      <c r="DE4" s="602"/>
      <c r="DF4" s="602"/>
      <c r="DG4" s="602"/>
      <c r="DH4" s="602"/>
      <c r="DI4" s="603"/>
    </row>
    <row r="5" spans="1:119" ht="18.75" customHeight="1" x14ac:dyDescent="0.15">
      <c r="A5" s="163"/>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82148123</v>
      </c>
      <c r="BO5" s="433"/>
      <c r="BP5" s="433"/>
      <c r="BQ5" s="433"/>
      <c r="BR5" s="433"/>
      <c r="BS5" s="433"/>
      <c r="BT5" s="433"/>
      <c r="BU5" s="434"/>
      <c r="BV5" s="432">
        <v>80484576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93.1</v>
      </c>
      <c r="CU5" s="430"/>
      <c r="CV5" s="430"/>
      <c r="CW5" s="430"/>
      <c r="CX5" s="430"/>
      <c r="CY5" s="430"/>
      <c r="CZ5" s="430"/>
      <c r="DA5" s="431"/>
      <c r="DB5" s="429">
        <v>91.4</v>
      </c>
      <c r="DC5" s="430"/>
      <c r="DD5" s="430"/>
      <c r="DE5" s="430"/>
      <c r="DF5" s="430"/>
      <c r="DG5" s="430"/>
      <c r="DH5" s="430"/>
      <c r="DI5" s="431"/>
    </row>
    <row r="6" spans="1:119" ht="18.75" customHeight="1" x14ac:dyDescent="0.15">
      <c r="A6" s="163"/>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1051051</v>
      </c>
      <c r="BO6" s="433"/>
      <c r="BP6" s="433"/>
      <c r="BQ6" s="433"/>
      <c r="BR6" s="433"/>
      <c r="BS6" s="433"/>
      <c r="BT6" s="433"/>
      <c r="BU6" s="434"/>
      <c r="BV6" s="432">
        <v>917549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93.5</v>
      </c>
      <c r="CU6" s="576"/>
      <c r="CV6" s="576"/>
      <c r="CW6" s="576"/>
      <c r="CX6" s="576"/>
      <c r="CY6" s="576"/>
      <c r="CZ6" s="576"/>
      <c r="DA6" s="577"/>
      <c r="DB6" s="575">
        <v>92.3</v>
      </c>
      <c r="DC6" s="576"/>
      <c r="DD6" s="576"/>
      <c r="DE6" s="576"/>
      <c r="DF6" s="576"/>
      <c r="DG6" s="576"/>
      <c r="DH6" s="576"/>
      <c r="DI6" s="577"/>
    </row>
    <row r="7" spans="1:119" ht="18.75" customHeight="1" x14ac:dyDescent="0.15">
      <c r="A7" s="163"/>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482049</v>
      </c>
      <c r="BO7" s="433"/>
      <c r="BP7" s="433"/>
      <c r="BQ7" s="433"/>
      <c r="BR7" s="433"/>
      <c r="BS7" s="433"/>
      <c r="BT7" s="433"/>
      <c r="BU7" s="434"/>
      <c r="BV7" s="432">
        <v>328363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33911778</v>
      </c>
      <c r="CU7" s="433"/>
      <c r="CV7" s="433"/>
      <c r="CW7" s="433"/>
      <c r="CX7" s="433"/>
      <c r="CY7" s="433"/>
      <c r="CZ7" s="433"/>
      <c r="DA7" s="434"/>
      <c r="DB7" s="432">
        <v>33431955</v>
      </c>
      <c r="DC7" s="433"/>
      <c r="DD7" s="433"/>
      <c r="DE7" s="433"/>
      <c r="DF7" s="433"/>
      <c r="DG7" s="433"/>
      <c r="DH7" s="433"/>
      <c r="DI7" s="434"/>
    </row>
    <row r="8" spans="1:119" ht="18.75" customHeight="1" thickBot="1" x14ac:dyDescent="0.2">
      <c r="A8" s="163"/>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569002</v>
      </c>
      <c r="BO8" s="433"/>
      <c r="BP8" s="433"/>
      <c r="BQ8" s="433"/>
      <c r="BR8" s="433"/>
      <c r="BS8" s="433"/>
      <c r="BT8" s="433"/>
      <c r="BU8" s="434"/>
      <c r="BV8" s="432">
        <v>589186</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0.65</v>
      </c>
      <c r="CU8" s="536"/>
      <c r="CV8" s="536"/>
      <c r="CW8" s="536"/>
      <c r="CX8" s="536"/>
      <c r="CY8" s="536"/>
      <c r="CZ8" s="536"/>
      <c r="DA8" s="537"/>
      <c r="DB8" s="535">
        <v>0.65</v>
      </c>
      <c r="DC8" s="536"/>
      <c r="DD8" s="536"/>
      <c r="DE8" s="536"/>
      <c r="DF8" s="536"/>
      <c r="DG8" s="536"/>
      <c r="DH8" s="536"/>
      <c r="DI8" s="537"/>
    </row>
    <row r="9" spans="1:119" ht="18.75" customHeight="1" thickBot="1" x14ac:dyDescent="0.2">
      <c r="A9" s="163"/>
      <c r="B9" s="564" t="s">
        <v>106</v>
      </c>
      <c r="C9" s="565"/>
      <c r="D9" s="565"/>
      <c r="E9" s="565"/>
      <c r="F9" s="565"/>
      <c r="G9" s="565"/>
      <c r="H9" s="565"/>
      <c r="I9" s="565"/>
      <c r="J9" s="565"/>
      <c r="K9" s="483"/>
      <c r="L9" s="566" t="s">
        <v>107</v>
      </c>
      <c r="M9" s="567"/>
      <c r="N9" s="567"/>
      <c r="O9" s="567"/>
      <c r="P9" s="567"/>
      <c r="Q9" s="568"/>
      <c r="R9" s="569">
        <v>147317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-20184</v>
      </c>
      <c r="BO9" s="433"/>
      <c r="BP9" s="433"/>
      <c r="BQ9" s="433"/>
      <c r="BR9" s="433"/>
      <c r="BS9" s="433"/>
      <c r="BT9" s="433"/>
      <c r="BU9" s="434"/>
      <c r="BV9" s="432">
        <v>-562629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14</v>
      </c>
      <c r="CU9" s="430"/>
      <c r="CV9" s="430"/>
      <c r="CW9" s="430"/>
      <c r="CX9" s="430"/>
      <c r="CY9" s="430"/>
      <c r="CZ9" s="430"/>
      <c r="DA9" s="431"/>
      <c r="DB9" s="429">
        <v>14.5</v>
      </c>
      <c r="DC9" s="430"/>
      <c r="DD9" s="430"/>
      <c r="DE9" s="430"/>
      <c r="DF9" s="430"/>
      <c r="DG9" s="430"/>
      <c r="DH9" s="430"/>
      <c r="DI9" s="431"/>
    </row>
    <row r="10" spans="1:119" ht="18.75" customHeight="1" thickBot="1" x14ac:dyDescent="0.2">
      <c r="A10" s="163"/>
      <c r="B10" s="564"/>
      <c r="C10" s="565"/>
      <c r="D10" s="565"/>
      <c r="E10" s="565"/>
      <c r="F10" s="565"/>
      <c r="G10" s="565"/>
      <c r="H10" s="565"/>
      <c r="I10" s="565"/>
      <c r="J10" s="565"/>
      <c r="K10" s="483"/>
      <c r="L10" s="388" t="s">
        <v>112</v>
      </c>
      <c r="M10" s="389"/>
      <c r="N10" s="389"/>
      <c r="O10" s="389"/>
      <c r="P10" s="389"/>
      <c r="Q10" s="390"/>
      <c r="R10" s="385">
        <v>149313</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277941</v>
      </c>
      <c r="BO10" s="433"/>
      <c r="BP10" s="433"/>
      <c r="BQ10" s="433"/>
      <c r="BR10" s="433"/>
      <c r="BS10" s="433"/>
      <c r="BT10" s="433"/>
      <c r="BU10" s="434"/>
      <c r="BV10" s="432">
        <v>282341</v>
      </c>
      <c r="BW10" s="433"/>
      <c r="BX10" s="433"/>
      <c r="BY10" s="433"/>
      <c r="BZ10" s="433"/>
      <c r="CA10" s="433"/>
      <c r="CB10" s="433"/>
      <c r="CC10" s="434"/>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63"/>
      <c r="B12" s="538" t="s">
        <v>122</v>
      </c>
      <c r="C12" s="539"/>
      <c r="D12" s="539"/>
      <c r="E12" s="539"/>
      <c r="F12" s="539"/>
      <c r="G12" s="539"/>
      <c r="H12" s="539"/>
      <c r="I12" s="539"/>
      <c r="J12" s="539"/>
      <c r="K12" s="540"/>
      <c r="L12" s="547" t="s">
        <v>123</v>
      </c>
      <c r="M12" s="548"/>
      <c r="N12" s="548"/>
      <c r="O12" s="548"/>
      <c r="P12" s="548"/>
      <c r="Q12" s="549"/>
      <c r="R12" s="550">
        <v>144056</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417947</v>
      </c>
      <c r="BO12" s="433"/>
      <c r="BP12" s="433"/>
      <c r="BQ12" s="433"/>
      <c r="BR12" s="433"/>
      <c r="BS12" s="433"/>
      <c r="BT12" s="433"/>
      <c r="BU12" s="434"/>
      <c r="BV12" s="432">
        <v>292549</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63"/>
      <c r="B13" s="541"/>
      <c r="C13" s="542"/>
      <c r="D13" s="542"/>
      <c r="E13" s="542"/>
      <c r="F13" s="542"/>
      <c r="G13" s="542"/>
      <c r="H13" s="542"/>
      <c r="I13" s="542"/>
      <c r="J13" s="542"/>
      <c r="K13" s="543"/>
      <c r="L13" s="178"/>
      <c r="M13" s="516" t="s">
        <v>129</v>
      </c>
      <c r="N13" s="517"/>
      <c r="O13" s="517"/>
      <c r="P13" s="517"/>
      <c r="Q13" s="518"/>
      <c r="R13" s="519">
        <v>142326</v>
      </c>
      <c r="S13" s="520"/>
      <c r="T13" s="520"/>
      <c r="U13" s="520"/>
      <c r="V13" s="521"/>
      <c r="W13" s="522" t="s">
        <v>130</v>
      </c>
      <c r="X13" s="418"/>
      <c r="Y13" s="418"/>
      <c r="Z13" s="418"/>
      <c r="AA13" s="418"/>
      <c r="AB13" s="419"/>
      <c r="AC13" s="385">
        <v>2204</v>
      </c>
      <c r="AD13" s="386"/>
      <c r="AE13" s="386"/>
      <c r="AF13" s="386"/>
      <c r="AG13" s="387"/>
      <c r="AH13" s="385">
        <v>2451</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-160190</v>
      </c>
      <c r="BO13" s="433"/>
      <c r="BP13" s="433"/>
      <c r="BQ13" s="433"/>
      <c r="BR13" s="433"/>
      <c r="BS13" s="433"/>
      <c r="BT13" s="433"/>
      <c r="BU13" s="434"/>
      <c r="BV13" s="432">
        <v>-572837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9.3000000000000007</v>
      </c>
      <c r="CU13" s="430"/>
      <c r="CV13" s="430"/>
      <c r="CW13" s="430"/>
      <c r="CX13" s="430"/>
      <c r="CY13" s="430"/>
      <c r="CZ13" s="430"/>
      <c r="DA13" s="431"/>
      <c r="DB13" s="429">
        <v>8.6999999999999993</v>
      </c>
      <c r="DC13" s="430"/>
      <c r="DD13" s="430"/>
      <c r="DE13" s="430"/>
      <c r="DF13" s="430"/>
      <c r="DG13" s="430"/>
      <c r="DH13" s="430"/>
      <c r="DI13" s="431"/>
    </row>
    <row r="14" spans="1:119" ht="18.75" customHeight="1" thickBot="1" x14ac:dyDescent="0.2">
      <c r="A14" s="163"/>
      <c r="B14" s="541"/>
      <c r="C14" s="542"/>
      <c r="D14" s="542"/>
      <c r="E14" s="542"/>
      <c r="F14" s="542"/>
      <c r="G14" s="542"/>
      <c r="H14" s="542"/>
      <c r="I14" s="542"/>
      <c r="J14" s="542"/>
      <c r="K14" s="543"/>
      <c r="L14" s="506" t="s">
        <v>135</v>
      </c>
      <c r="M14" s="559"/>
      <c r="N14" s="559"/>
      <c r="O14" s="559"/>
      <c r="P14" s="559"/>
      <c r="Q14" s="560"/>
      <c r="R14" s="519">
        <v>145163</v>
      </c>
      <c r="S14" s="520"/>
      <c r="T14" s="520"/>
      <c r="U14" s="520"/>
      <c r="V14" s="521"/>
      <c r="W14" s="523"/>
      <c r="X14" s="421"/>
      <c r="Y14" s="421"/>
      <c r="Z14" s="421"/>
      <c r="AA14" s="421"/>
      <c r="AB14" s="422"/>
      <c r="AC14" s="512">
        <v>3.3</v>
      </c>
      <c r="AD14" s="513"/>
      <c r="AE14" s="513"/>
      <c r="AF14" s="513"/>
      <c r="AG14" s="514"/>
      <c r="AH14" s="512">
        <v>3.6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46.8</v>
      </c>
      <c r="CU14" s="530"/>
      <c r="CV14" s="530"/>
      <c r="CW14" s="530"/>
      <c r="CX14" s="530"/>
      <c r="CY14" s="530"/>
      <c r="CZ14" s="530"/>
      <c r="DA14" s="531"/>
      <c r="DB14" s="529">
        <v>45.4</v>
      </c>
      <c r="DC14" s="530"/>
      <c r="DD14" s="530"/>
      <c r="DE14" s="530"/>
      <c r="DF14" s="530"/>
      <c r="DG14" s="530"/>
      <c r="DH14" s="530"/>
      <c r="DI14" s="531"/>
    </row>
    <row r="15" spans="1:119" ht="18.75" customHeight="1" x14ac:dyDescent="0.15">
      <c r="A15" s="163"/>
      <c r="B15" s="541"/>
      <c r="C15" s="542"/>
      <c r="D15" s="542"/>
      <c r="E15" s="542"/>
      <c r="F15" s="542"/>
      <c r="G15" s="542"/>
      <c r="H15" s="542"/>
      <c r="I15" s="542"/>
      <c r="J15" s="542"/>
      <c r="K15" s="543"/>
      <c r="L15" s="178"/>
      <c r="M15" s="516" t="s">
        <v>129</v>
      </c>
      <c r="N15" s="517"/>
      <c r="O15" s="517"/>
      <c r="P15" s="517"/>
      <c r="Q15" s="518"/>
      <c r="R15" s="519">
        <v>143587</v>
      </c>
      <c r="S15" s="520"/>
      <c r="T15" s="520"/>
      <c r="U15" s="520"/>
      <c r="V15" s="521"/>
      <c r="W15" s="522" t="s">
        <v>137</v>
      </c>
      <c r="X15" s="418"/>
      <c r="Y15" s="418"/>
      <c r="Z15" s="418"/>
      <c r="AA15" s="418"/>
      <c r="AB15" s="419"/>
      <c r="AC15" s="385">
        <v>13580</v>
      </c>
      <c r="AD15" s="386"/>
      <c r="AE15" s="386"/>
      <c r="AF15" s="386"/>
      <c r="AG15" s="387"/>
      <c r="AH15" s="385">
        <v>14219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18631297</v>
      </c>
      <c r="BO15" s="462"/>
      <c r="BP15" s="462"/>
      <c r="BQ15" s="462"/>
      <c r="BR15" s="462"/>
      <c r="BS15" s="462"/>
      <c r="BT15" s="462"/>
      <c r="BU15" s="463"/>
      <c r="BV15" s="461">
        <v>18505968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20.2</v>
      </c>
      <c r="AD16" s="513"/>
      <c r="AE16" s="513"/>
      <c r="AF16" s="513"/>
      <c r="AG16" s="514"/>
      <c r="AH16" s="512">
        <v>20.8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28849751</v>
      </c>
      <c r="BO16" s="433"/>
      <c r="BP16" s="433"/>
      <c r="BQ16" s="433"/>
      <c r="BR16" s="433"/>
      <c r="BS16" s="433"/>
      <c r="BT16" s="433"/>
      <c r="BU16" s="434"/>
      <c r="BV16" s="432">
        <v>28203068</v>
      </c>
      <c r="BW16" s="433"/>
      <c r="BX16" s="433"/>
      <c r="BY16" s="433"/>
      <c r="BZ16" s="433"/>
      <c r="CA16" s="433"/>
      <c r="CB16" s="433"/>
      <c r="CC16" s="434"/>
      <c r="CD16" s="172"/>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63"/>
      <c r="B17" s="544"/>
      <c r="C17" s="545"/>
      <c r="D17" s="545"/>
      <c r="E17" s="545"/>
      <c r="F17" s="545"/>
      <c r="G17" s="545"/>
      <c r="H17" s="545"/>
      <c r="I17" s="545"/>
      <c r="J17" s="545"/>
      <c r="K17" s="546"/>
      <c r="L17" s="182"/>
      <c r="M17" s="525" t="s">
        <v>143</v>
      </c>
      <c r="N17" s="526"/>
      <c r="O17" s="526"/>
      <c r="P17" s="526"/>
      <c r="Q17" s="527"/>
      <c r="R17" s="509" t="s">
        <v>144</v>
      </c>
      <c r="S17" s="510"/>
      <c r="T17" s="510"/>
      <c r="U17" s="510"/>
      <c r="V17" s="511"/>
      <c r="W17" s="522" t="s">
        <v>145</v>
      </c>
      <c r="X17" s="418"/>
      <c r="Y17" s="418"/>
      <c r="Z17" s="418"/>
      <c r="AA17" s="418"/>
      <c r="AB17" s="419"/>
      <c r="AC17" s="385">
        <v>51308</v>
      </c>
      <c r="AD17" s="386"/>
      <c r="AE17" s="386"/>
      <c r="AF17" s="386"/>
      <c r="AG17" s="387"/>
      <c r="AH17" s="385">
        <v>51799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23576077</v>
      </c>
      <c r="BO17" s="433"/>
      <c r="BP17" s="433"/>
      <c r="BQ17" s="433"/>
      <c r="BR17" s="433"/>
      <c r="BS17" s="433"/>
      <c r="BT17" s="433"/>
      <c r="BU17" s="434"/>
      <c r="BV17" s="432">
        <v>23424915</v>
      </c>
      <c r="BW17" s="433"/>
      <c r="BX17" s="433"/>
      <c r="BY17" s="433"/>
      <c r="BZ17" s="433"/>
      <c r="CA17" s="433"/>
      <c r="CB17" s="433"/>
      <c r="CC17" s="434"/>
      <c r="CD17" s="172"/>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63"/>
      <c r="B18" s="482" t="s">
        <v>147</v>
      </c>
      <c r="C18" s="483"/>
      <c r="D18" s="483"/>
      <c r="E18" s="484"/>
      <c r="F18" s="484"/>
      <c r="G18" s="484"/>
      <c r="H18" s="484"/>
      <c r="I18" s="484"/>
      <c r="J18" s="484"/>
      <c r="K18" s="484"/>
      <c r="L18" s="485">
        <v>132.41999999999999</v>
      </c>
      <c r="M18" s="485"/>
      <c r="N18" s="485"/>
      <c r="O18" s="485"/>
      <c r="P18" s="485"/>
      <c r="Q18" s="485"/>
      <c r="R18" s="486"/>
      <c r="S18" s="486"/>
      <c r="T18" s="486"/>
      <c r="U18" s="486"/>
      <c r="V18" s="487"/>
      <c r="W18" s="503"/>
      <c r="X18" s="504"/>
      <c r="Y18" s="504"/>
      <c r="Z18" s="504"/>
      <c r="AA18" s="504"/>
      <c r="AB18" s="528"/>
      <c r="AC18" s="402">
        <v>76.5</v>
      </c>
      <c r="AD18" s="403"/>
      <c r="AE18" s="403"/>
      <c r="AF18" s="403"/>
      <c r="AG18" s="488"/>
      <c r="AH18" s="402">
        <v>75.7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32866108</v>
      </c>
      <c r="BO18" s="433"/>
      <c r="BP18" s="433"/>
      <c r="BQ18" s="433"/>
      <c r="BR18" s="433"/>
      <c r="BS18" s="433"/>
      <c r="BT18" s="433"/>
      <c r="BU18" s="434"/>
      <c r="BV18" s="432">
        <v>31330226</v>
      </c>
      <c r="BW18" s="433"/>
      <c r="BX18" s="433"/>
      <c r="BY18" s="433"/>
      <c r="BZ18" s="433"/>
      <c r="CA18" s="433"/>
      <c r="CB18" s="433"/>
      <c r="CC18" s="434"/>
      <c r="CD18" s="172"/>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63"/>
      <c r="B19" s="482" t="s">
        <v>149</v>
      </c>
      <c r="C19" s="483"/>
      <c r="D19" s="483"/>
      <c r="E19" s="484"/>
      <c r="F19" s="484"/>
      <c r="G19" s="484"/>
      <c r="H19" s="484"/>
      <c r="I19" s="484"/>
      <c r="J19" s="484"/>
      <c r="K19" s="484"/>
      <c r="L19" s="492">
        <v>1112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41604300</v>
      </c>
      <c r="BO19" s="433"/>
      <c r="BP19" s="433"/>
      <c r="BQ19" s="433"/>
      <c r="BR19" s="433"/>
      <c r="BS19" s="433"/>
      <c r="BT19" s="433"/>
      <c r="BU19" s="434"/>
      <c r="BV19" s="432">
        <v>41068357</v>
      </c>
      <c r="BW19" s="433"/>
      <c r="BX19" s="433"/>
      <c r="BY19" s="433"/>
      <c r="BZ19" s="433"/>
      <c r="CA19" s="433"/>
      <c r="CB19" s="433"/>
      <c r="CC19" s="434"/>
      <c r="CD19" s="172"/>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63"/>
      <c r="B20" s="482" t="s">
        <v>151</v>
      </c>
      <c r="C20" s="483"/>
      <c r="D20" s="483"/>
      <c r="E20" s="484"/>
      <c r="F20" s="484"/>
      <c r="G20" s="484"/>
      <c r="H20" s="484"/>
      <c r="I20" s="484"/>
      <c r="J20" s="484"/>
      <c r="K20" s="484"/>
      <c r="L20" s="492">
        <v>62134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72"/>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63"/>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72"/>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63"/>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57704427</v>
      </c>
      <c r="BO22" s="462"/>
      <c r="BP22" s="462"/>
      <c r="BQ22" s="462"/>
      <c r="BR22" s="462"/>
      <c r="BS22" s="462"/>
      <c r="BT22" s="462"/>
      <c r="BU22" s="463"/>
      <c r="BV22" s="461">
        <v>58625369</v>
      </c>
      <c r="BW22" s="462"/>
      <c r="BX22" s="462"/>
      <c r="BY22" s="462"/>
      <c r="BZ22" s="462"/>
      <c r="CA22" s="462"/>
      <c r="CB22" s="462"/>
      <c r="CC22" s="463"/>
      <c r="CD22" s="172"/>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63"/>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26124982</v>
      </c>
      <c r="BO23" s="433"/>
      <c r="BP23" s="433"/>
      <c r="BQ23" s="433"/>
      <c r="BR23" s="433"/>
      <c r="BS23" s="433"/>
      <c r="BT23" s="433"/>
      <c r="BU23" s="434"/>
      <c r="BV23" s="432">
        <v>26143347</v>
      </c>
      <c r="BW23" s="433"/>
      <c r="BX23" s="433"/>
      <c r="BY23" s="433"/>
      <c r="BZ23" s="433"/>
      <c r="CA23" s="433"/>
      <c r="CB23" s="433"/>
      <c r="CC23" s="434"/>
      <c r="CD23" s="172"/>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63"/>
      <c r="B24" s="411"/>
      <c r="C24" s="412"/>
      <c r="D24" s="413"/>
      <c r="E24" s="388" t="s">
        <v>161</v>
      </c>
      <c r="F24" s="389"/>
      <c r="G24" s="389"/>
      <c r="H24" s="389"/>
      <c r="I24" s="389"/>
      <c r="J24" s="389"/>
      <c r="K24" s="390"/>
      <c r="L24" s="385">
        <v>1</v>
      </c>
      <c r="M24" s="386"/>
      <c r="N24" s="386"/>
      <c r="O24" s="386"/>
      <c r="P24" s="387"/>
      <c r="Q24" s="385">
        <v>9740</v>
      </c>
      <c r="R24" s="386"/>
      <c r="S24" s="386"/>
      <c r="T24" s="386"/>
      <c r="U24" s="386"/>
      <c r="V24" s="387"/>
      <c r="W24" s="475"/>
      <c r="X24" s="412"/>
      <c r="Y24" s="413"/>
      <c r="Z24" s="388" t="s">
        <v>162</v>
      </c>
      <c r="AA24" s="389"/>
      <c r="AB24" s="389"/>
      <c r="AC24" s="389"/>
      <c r="AD24" s="389"/>
      <c r="AE24" s="389"/>
      <c r="AF24" s="389"/>
      <c r="AG24" s="390"/>
      <c r="AH24" s="385">
        <v>833</v>
      </c>
      <c r="AI24" s="386"/>
      <c r="AJ24" s="386"/>
      <c r="AK24" s="386"/>
      <c r="AL24" s="387"/>
      <c r="AM24" s="385">
        <v>2527322</v>
      </c>
      <c r="AN24" s="386"/>
      <c r="AO24" s="386"/>
      <c r="AP24" s="386"/>
      <c r="AQ24" s="386"/>
      <c r="AR24" s="387"/>
      <c r="AS24" s="385">
        <v>3034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37868721</v>
      </c>
      <c r="BO24" s="433"/>
      <c r="BP24" s="433"/>
      <c r="BQ24" s="433"/>
      <c r="BR24" s="433"/>
      <c r="BS24" s="433"/>
      <c r="BT24" s="433"/>
      <c r="BU24" s="434"/>
      <c r="BV24" s="432">
        <v>36932127</v>
      </c>
      <c r="BW24" s="433"/>
      <c r="BX24" s="433"/>
      <c r="BY24" s="433"/>
      <c r="BZ24" s="433"/>
      <c r="CA24" s="433"/>
      <c r="CB24" s="433"/>
      <c r="CC24" s="434"/>
      <c r="CD24" s="172"/>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63"/>
      <c r="B25" s="411"/>
      <c r="C25" s="412"/>
      <c r="D25" s="413"/>
      <c r="E25" s="388" t="s">
        <v>164</v>
      </c>
      <c r="F25" s="389"/>
      <c r="G25" s="389"/>
      <c r="H25" s="389"/>
      <c r="I25" s="389"/>
      <c r="J25" s="389"/>
      <c r="K25" s="390"/>
      <c r="L25" s="385">
        <v>1</v>
      </c>
      <c r="M25" s="386"/>
      <c r="N25" s="386"/>
      <c r="O25" s="386"/>
      <c r="P25" s="387"/>
      <c r="Q25" s="385">
        <v>8110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21942852</v>
      </c>
      <c r="BO25" s="462"/>
      <c r="BP25" s="462"/>
      <c r="BQ25" s="462"/>
      <c r="BR25" s="462"/>
      <c r="BS25" s="462"/>
      <c r="BT25" s="462"/>
      <c r="BU25" s="463"/>
      <c r="BV25" s="461">
        <v>24041162</v>
      </c>
      <c r="BW25" s="462"/>
      <c r="BX25" s="462"/>
      <c r="BY25" s="462"/>
      <c r="BZ25" s="462"/>
      <c r="CA25" s="462"/>
      <c r="CB25" s="462"/>
      <c r="CC25" s="463"/>
      <c r="CD25" s="172"/>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63"/>
      <c r="B26" s="411"/>
      <c r="C26" s="412"/>
      <c r="D26" s="413"/>
      <c r="E26" s="388" t="s">
        <v>167</v>
      </c>
      <c r="F26" s="389"/>
      <c r="G26" s="389"/>
      <c r="H26" s="389"/>
      <c r="I26" s="389"/>
      <c r="J26" s="389"/>
      <c r="K26" s="390"/>
      <c r="L26" s="385">
        <v>1</v>
      </c>
      <c r="M26" s="386"/>
      <c r="N26" s="386"/>
      <c r="O26" s="386"/>
      <c r="P26" s="387"/>
      <c r="Q26" s="385">
        <v>6950</v>
      </c>
      <c r="R26" s="386"/>
      <c r="S26" s="386"/>
      <c r="T26" s="386"/>
      <c r="U26" s="386"/>
      <c r="V26" s="387"/>
      <c r="W26" s="475"/>
      <c r="X26" s="412"/>
      <c r="Y26" s="413"/>
      <c r="Z26" s="388" t="s">
        <v>168</v>
      </c>
      <c r="AA26" s="443"/>
      <c r="AB26" s="443"/>
      <c r="AC26" s="443"/>
      <c r="AD26" s="443"/>
      <c r="AE26" s="443"/>
      <c r="AF26" s="443"/>
      <c r="AG26" s="444"/>
      <c r="AH26" s="385">
        <v>2</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72"/>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63"/>
      <c r="B27" s="411"/>
      <c r="C27" s="412"/>
      <c r="D27" s="413"/>
      <c r="E27" s="388" t="s">
        <v>171</v>
      </c>
      <c r="F27" s="389"/>
      <c r="G27" s="389"/>
      <c r="H27" s="389"/>
      <c r="I27" s="389"/>
      <c r="J27" s="389"/>
      <c r="K27" s="390"/>
      <c r="L27" s="385">
        <v>1</v>
      </c>
      <c r="M27" s="386"/>
      <c r="N27" s="386"/>
      <c r="O27" s="386"/>
      <c r="P27" s="387"/>
      <c r="Q27" s="385">
        <v>5560</v>
      </c>
      <c r="R27" s="386"/>
      <c r="S27" s="386"/>
      <c r="T27" s="386"/>
      <c r="U27" s="386"/>
      <c r="V27" s="387"/>
      <c r="W27" s="475"/>
      <c r="X27" s="412"/>
      <c r="Y27" s="413"/>
      <c r="Z27" s="388" t="s">
        <v>172</v>
      </c>
      <c r="AA27" s="389"/>
      <c r="AB27" s="389"/>
      <c r="AC27" s="389"/>
      <c r="AD27" s="389"/>
      <c r="AE27" s="389"/>
      <c r="AF27" s="389"/>
      <c r="AG27" s="390"/>
      <c r="AH27" s="385">
        <v>12</v>
      </c>
      <c r="AI27" s="386"/>
      <c r="AJ27" s="386"/>
      <c r="AK27" s="386"/>
      <c r="AL27" s="387"/>
      <c r="AM27" s="385">
        <v>46308</v>
      </c>
      <c r="AN27" s="386"/>
      <c r="AO27" s="386"/>
      <c r="AP27" s="386"/>
      <c r="AQ27" s="386"/>
      <c r="AR27" s="387"/>
      <c r="AS27" s="385">
        <v>3859</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121</v>
      </c>
      <c r="BO27" s="467"/>
      <c r="BP27" s="467"/>
      <c r="BQ27" s="467"/>
      <c r="BR27" s="467"/>
      <c r="BS27" s="467"/>
      <c r="BT27" s="467"/>
      <c r="BU27" s="468"/>
      <c r="BV27" s="466" t="s">
        <v>121</v>
      </c>
      <c r="BW27" s="467"/>
      <c r="BX27" s="467"/>
      <c r="BY27" s="467"/>
      <c r="BZ27" s="467"/>
      <c r="CA27" s="467"/>
      <c r="CB27" s="467"/>
      <c r="CC27" s="468"/>
      <c r="CD27" s="166"/>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63"/>
      <c r="B28" s="411"/>
      <c r="C28" s="412"/>
      <c r="D28" s="413"/>
      <c r="E28" s="388" t="s">
        <v>174</v>
      </c>
      <c r="F28" s="389"/>
      <c r="G28" s="389"/>
      <c r="H28" s="389"/>
      <c r="I28" s="389"/>
      <c r="J28" s="389"/>
      <c r="K28" s="390"/>
      <c r="L28" s="385">
        <v>1</v>
      </c>
      <c r="M28" s="386"/>
      <c r="N28" s="386"/>
      <c r="O28" s="386"/>
      <c r="P28" s="387"/>
      <c r="Q28" s="385">
        <v>4870</v>
      </c>
      <c r="R28" s="386"/>
      <c r="S28" s="386"/>
      <c r="T28" s="386"/>
      <c r="U28" s="386"/>
      <c r="V28" s="387"/>
      <c r="W28" s="475"/>
      <c r="X28" s="412"/>
      <c r="Y28" s="413"/>
      <c r="Z28" s="388" t="s">
        <v>175</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2823065</v>
      </c>
      <c r="BO28" s="462"/>
      <c r="BP28" s="462"/>
      <c r="BQ28" s="462"/>
      <c r="BR28" s="462"/>
      <c r="BS28" s="462"/>
      <c r="BT28" s="462"/>
      <c r="BU28" s="463"/>
      <c r="BV28" s="461">
        <v>2963071</v>
      </c>
      <c r="BW28" s="462"/>
      <c r="BX28" s="462"/>
      <c r="BY28" s="462"/>
      <c r="BZ28" s="462"/>
      <c r="CA28" s="462"/>
      <c r="CB28" s="462"/>
      <c r="CC28" s="463"/>
      <c r="CD28" s="172"/>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63"/>
      <c r="B29" s="411"/>
      <c r="C29" s="412"/>
      <c r="D29" s="413"/>
      <c r="E29" s="388" t="s">
        <v>177</v>
      </c>
      <c r="F29" s="389"/>
      <c r="G29" s="389"/>
      <c r="H29" s="389"/>
      <c r="I29" s="389"/>
      <c r="J29" s="389"/>
      <c r="K29" s="390"/>
      <c r="L29" s="385">
        <v>24</v>
      </c>
      <c r="M29" s="386"/>
      <c r="N29" s="386"/>
      <c r="O29" s="386"/>
      <c r="P29" s="387"/>
      <c r="Q29" s="385">
        <v>4510</v>
      </c>
      <c r="R29" s="386"/>
      <c r="S29" s="386"/>
      <c r="T29" s="386"/>
      <c r="U29" s="386"/>
      <c r="V29" s="387"/>
      <c r="W29" s="476"/>
      <c r="X29" s="477"/>
      <c r="Y29" s="478"/>
      <c r="Z29" s="388" t="s">
        <v>178</v>
      </c>
      <c r="AA29" s="389"/>
      <c r="AB29" s="389"/>
      <c r="AC29" s="389"/>
      <c r="AD29" s="389"/>
      <c r="AE29" s="389"/>
      <c r="AF29" s="389"/>
      <c r="AG29" s="390"/>
      <c r="AH29" s="385">
        <v>845</v>
      </c>
      <c r="AI29" s="386"/>
      <c r="AJ29" s="386"/>
      <c r="AK29" s="386"/>
      <c r="AL29" s="387"/>
      <c r="AM29" s="385">
        <v>2573630</v>
      </c>
      <c r="AN29" s="386"/>
      <c r="AO29" s="386"/>
      <c r="AP29" s="386"/>
      <c r="AQ29" s="386"/>
      <c r="AR29" s="387"/>
      <c r="AS29" s="385">
        <v>3046</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1445054</v>
      </c>
      <c r="BO29" s="433"/>
      <c r="BP29" s="433"/>
      <c r="BQ29" s="433"/>
      <c r="BR29" s="433"/>
      <c r="BS29" s="433"/>
      <c r="BT29" s="433"/>
      <c r="BU29" s="434"/>
      <c r="BV29" s="432">
        <v>1868588</v>
      </c>
      <c r="BW29" s="433"/>
      <c r="BX29" s="433"/>
      <c r="BY29" s="433"/>
      <c r="BZ29" s="433"/>
      <c r="CA29" s="433"/>
      <c r="CB29" s="433"/>
      <c r="CC29" s="434"/>
      <c r="CD29" s="166"/>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63"/>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93.8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7979440</v>
      </c>
      <c r="BO30" s="467"/>
      <c r="BP30" s="467"/>
      <c r="BQ30" s="467"/>
      <c r="BR30" s="467"/>
      <c r="BS30" s="467"/>
      <c r="BT30" s="467"/>
      <c r="BU30" s="468"/>
      <c r="BV30" s="466">
        <v>7203809</v>
      </c>
      <c r="BW30" s="467"/>
      <c r="BX30" s="467"/>
      <c r="BY30" s="467"/>
      <c r="BZ30" s="467"/>
      <c r="CA30" s="467"/>
      <c r="CB30" s="467"/>
      <c r="CC30" s="46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89"/>
    </row>
    <row r="33" spans="1:113" ht="13.5" customHeight="1" x14ac:dyDescent="0.15">
      <c r="A33" s="163"/>
      <c r="B33" s="190"/>
      <c r="C33" s="384" t="s">
        <v>187</v>
      </c>
      <c r="D33" s="384"/>
      <c r="E33" s="383" t="s">
        <v>188</v>
      </c>
      <c r="F33" s="383"/>
      <c r="G33" s="383"/>
      <c r="H33" s="383"/>
      <c r="I33" s="383"/>
      <c r="J33" s="383"/>
      <c r="K33" s="383"/>
      <c r="L33" s="383"/>
      <c r="M33" s="383"/>
      <c r="N33" s="383"/>
      <c r="O33" s="383"/>
      <c r="P33" s="383"/>
      <c r="Q33" s="383"/>
      <c r="R33" s="383"/>
      <c r="S33" s="383"/>
      <c r="T33" s="167"/>
      <c r="U33" s="384" t="s">
        <v>187</v>
      </c>
      <c r="V33" s="384"/>
      <c r="W33" s="383" t="s">
        <v>188</v>
      </c>
      <c r="X33" s="383"/>
      <c r="Y33" s="383"/>
      <c r="Z33" s="383"/>
      <c r="AA33" s="383"/>
      <c r="AB33" s="383"/>
      <c r="AC33" s="383"/>
      <c r="AD33" s="383"/>
      <c r="AE33" s="383"/>
      <c r="AF33" s="383"/>
      <c r="AG33" s="383"/>
      <c r="AH33" s="383"/>
      <c r="AI33" s="383"/>
      <c r="AJ33" s="383"/>
      <c r="AK33" s="383"/>
      <c r="AL33" s="167"/>
      <c r="AM33" s="384" t="s">
        <v>187</v>
      </c>
      <c r="AN33" s="384"/>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384" t="s">
        <v>189</v>
      </c>
      <c r="BX33" s="384"/>
      <c r="BY33" s="383" t="s">
        <v>191</v>
      </c>
      <c r="BZ33" s="383"/>
      <c r="CA33" s="383"/>
      <c r="CB33" s="383"/>
      <c r="CC33" s="383"/>
      <c r="CD33" s="383"/>
      <c r="CE33" s="383"/>
      <c r="CF33" s="383"/>
      <c r="CG33" s="383"/>
      <c r="CH33" s="383"/>
      <c r="CI33" s="383"/>
      <c r="CJ33" s="383"/>
      <c r="CK33" s="383"/>
      <c r="CL33" s="383"/>
      <c r="CM33" s="383"/>
      <c r="CN33" s="167"/>
      <c r="CO33" s="384" t="s">
        <v>187</v>
      </c>
      <c r="CP33" s="384"/>
      <c r="CQ33" s="383" t="s">
        <v>192</v>
      </c>
      <c r="CR33" s="383"/>
      <c r="CS33" s="383"/>
      <c r="CT33" s="383"/>
      <c r="CU33" s="383"/>
      <c r="CV33" s="383"/>
      <c r="CW33" s="383"/>
      <c r="CX33" s="383"/>
      <c r="CY33" s="383"/>
      <c r="CZ33" s="383"/>
      <c r="DA33" s="383"/>
      <c r="DB33" s="383"/>
      <c r="DC33" s="383"/>
      <c r="DD33" s="383"/>
      <c r="DE33" s="383"/>
      <c r="DF33" s="167"/>
      <c r="DG33" s="382" t="s">
        <v>193</v>
      </c>
      <c r="DH33" s="382"/>
      <c r="DI33" s="168"/>
    </row>
    <row r="34" spans="1:113" ht="32.25" customHeight="1" x14ac:dyDescent="0.15">
      <c r="A34" s="163"/>
      <c r="B34" s="190"/>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63"/>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63"/>
      <c r="AM34" s="380">
        <f>IF(AO34="","",MAX(C34:D43,U34:V43)+1)</f>
        <v>8</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63"/>
      <c r="BE34" s="380">
        <f>IF(BG34="","",MAX(C34:D43,U34:V43,AM34:AN43)+1)</f>
        <v>10</v>
      </c>
      <c r="BF34" s="380"/>
      <c r="BG34" s="381" t="str">
        <f>IF('各会計、関係団体の財政状況及び健全化判断比率'!B34="","",'各会計、関係団体の財政状況及び健全化判断比率'!B34)</f>
        <v>米子インター周辺工業用地整備事業特別会計</v>
      </c>
      <c r="BH34" s="381"/>
      <c r="BI34" s="381"/>
      <c r="BJ34" s="381"/>
      <c r="BK34" s="381"/>
      <c r="BL34" s="381"/>
      <c r="BM34" s="381"/>
      <c r="BN34" s="381"/>
      <c r="BO34" s="381"/>
      <c r="BP34" s="381"/>
      <c r="BQ34" s="381"/>
      <c r="BR34" s="381"/>
      <c r="BS34" s="381"/>
      <c r="BT34" s="381"/>
      <c r="BU34" s="381"/>
      <c r="BV34" s="163"/>
      <c r="BW34" s="380">
        <f>IF(BY34="","",MAX(C34:D43,U34:V43,AM34:AN43,BE34:BF43)+1)</f>
        <v>12</v>
      </c>
      <c r="BX34" s="380"/>
      <c r="BY34" s="381" t="str">
        <f>IF('各会計、関係団体の財政状況及び健全化判断比率'!B68="","",'各会計、関係団体の財政状況及び健全化判断比率'!B68)</f>
        <v>鳥取県後期高齢者医療広域連合</v>
      </c>
      <c r="BZ34" s="381"/>
      <c r="CA34" s="381"/>
      <c r="CB34" s="381"/>
      <c r="CC34" s="381"/>
      <c r="CD34" s="381"/>
      <c r="CE34" s="381"/>
      <c r="CF34" s="381"/>
      <c r="CG34" s="381"/>
      <c r="CH34" s="381"/>
      <c r="CI34" s="381"/>
      <c r="CJ34" s="381"/>
      <c r="CK34" s="381"/>
      <c r="CL34" s="381"/>
      <c r="CM34" s="381"/>
      <c r="CN34" s="163"/>
      <c r="CO34" s="380">
        <f>IF(CQ34="","",MAX(C34:D43,U34:V43,AM34:AN43,BE34:BF43,BW34:BX43)+1)</f>
        <v>16</v>
      </c>
      <c r="CP34" s="380"/>
      <c r="CQ34" s="381" t="str">
        <f>IF('各会計、関係団体の財政状況及び健全化判断比率'!BS7="","",'各会計、関係団体の財政状況及び健全化判断比率'!BS7)</f>
        <v>一般財団法人米子市開発公社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68"/>
    </row>
    <row r="35" spans="1:113" ht="32.25" customHeight="1" x14ac:dyDescent="0.15">
      <c r="A35" s="163"/>
      <c r="B35" s="190"/>
      <c r="C35" s="380">
        <f>IF(E35="","",C34+1)</f>
        <v>2</v>
      </c>
      <c r="D35" s="380"/>
      <c r="E35" s="381" t="str">
        <f>IF('各会計、関係団体の財政状況及び健全化判断比率'!B8="","",'各会計、関係団体の財政状況及び健全化判断比率'!B8)</f>
        <v>土地取得事業特別会計</v>
      </c>
      <c r="F35" s="381"/>
      <c r="G35" s="381"/>
      <c r="H35" s="381"/>
      <c r="I35" s="381"/>
      <c r="J35" s="381"/>
      <c r="K35" s="381"/>
      <c r="L35" s="381"/>
      <c r="M35" s="381"/>
      <c r="N35" s="381"/>
      <c r="O35" s="381"/>
      <c r="P35" s="381"/>
      <c r="Q35" s="381"/>
      <c r="R35" s="381"/>
      <c r="S35" s="381"/>
      <c r="T35" s="163"/>
      <c r="U35" s="380">
        <f>IF(W35="","",U34+1)</f>
        <v>5</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63"/>
      <c r="AM35" s="380">
        <f t="shared" ref="AM35:AM43" si="0">IF(AO35="","",AM34+1)</f>
        <v>9</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63"/>
      <c r="BE35" s="380">
        <f t="shared" ref="BE35:BE43" si="1">IF(BG35="","",BE34+1)</f>
        <v>11</v>
      </c>
      <c r="BF35" s="380"/>
      <c r="BG35" s="381" t="str">
        <f>IF('各会計、関係団体の財政状況及び健全化判断比率'!B35="","",'各会計、関係団体の財政状況及び健全化判断比率'!B35)</f>
        <v>米子インター西産業用地整備事業特別会計</v>
      </c>
      <c r="BH35" s="381"/>
      <c r="BI35" s="381"/>
      <c r="BJ35" s="381"/>
      <c r="BK35" s="381"/>
      <c r="BL35" s="381"/>
      <c r="BM35" s="381"/>
      <c r="BN35" s="381"/>
      <c r="BO35" s="381"/>
      <c r="BP35" s="381"/>
      <c r="BQ35" s="381"/>
      <c r="BR35" s="381"/>
      <c r="BS35" s="381"/>
      <c r="BT35" s="381"/>
      <c r="BU35" s="381"/>
      <c r="BV35" s="163"/>
      <c r="BW35" s="380">
        <f t="shared" ref="BW35:BW43" si="2">IF(BY35="","",BW34+1)</f>
        <v>13</v>
      </c>
      <c r="BX35" s="380"/>
      <c r="BY35" s="381" t="str">
        <f>IF('各会計、関係団体の財政状況及び健全化判断比率'!B69="","",'各会計、関係団体の財政状況及び健全化判断比率'!B69)</f>
        <v>鳥取県後期高齢者医療広域連合</v>
      </c>
      <c r="BZ35" s="381"/>
      <c r="CA35" s="381"/>
      <c r="CB35" s="381"/>
      <c r="CC35" s="381"/>
      <c r="CD35" s="381"/>
      <c r="CE35" s="381"/>
      <c r="CF35" s="381"/>
      <c r="CG35" s="381"/>
      <c r="CH35" s="381"/>
      <c r="CI35" s="381"/>
      <c r="CJ35" s="381"/>
      <c r="CK35" s="381"/>
      <c r="CL35" s="381"/>
      <c r="CM35" s="381"/>
      <c r="CN35" s="163"/>
      <c r="CO35" s="380">
        <f t="shared" ref="CO35:CO43" si="3">IF(CQ35="","",CO34+1)</f>
        <v>17</v>
      </c>
      <c r="CP35" s="380"/>
      <c r="CQ35" s="381" t="str">
        <f>IF('各会計、関係団体の財政状況及び健全化判断比率'!BS8="","",'各会計、関係団体の財政状況及び健全化判断比率'!BS8)</f>
        <v>一般財団法人米子市文化財団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68"/>
    </row>
    <row r="36" spans="1:113" ht="32.25" customHeight="1" x14ac:dyDescent="0.15">
      <c r="A36" s="163"/>
      <c r="B36" s="190"/>
      <c r="C36" s="380">
        <f>IF(E36="","",C35+1)</f>
        <v>3</v>
      </c>
      <c r="D36" s="380"/>
      <c r="E36" s="381" t="str">
        <f>IF('各会計、関係団体の財政状況及び健全化判断比率'!B9="","",'各会計、関係団体の財政状況及び健全化判断比率'!B9)</f>
        <v>市営墓地事業特別会計</v>
      </c>
      <c r="F36" s="381"/>
      <c r="G36" s="381"/>
      <c r="H36" s="381"/>
      <c r="I36" s="381"/>
      <c r="J36" s="381"/>
      <c r="K36" s="381"/>
      <c r="L36" s="381"/>
      <c r="M36" s="381"/>
      <c r="N36" s="381"/>
      <c r="O36" s="381"/>
      <c r="P36" s="381"/>
      <c r="Q36" s="381"/>
      <c r="R36" s="381"/>
      <c r="S36" s="381"/>
      <c r="T36" s="163"/>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63"/>
      <c r="AM36" s="380" t="str">
        <f t="shared" si="0"/>
        <v/>
      </c>
      <c r="AN36" s="380"/>
      <c r="AO36" s="381"/>
      <c r="AP36" s="381"/>
      <c r="AQ36" s="381"/>
      <c r="AR36" s="381"/>
      <c r="AS36" s="381"/>
      <c r="AT36" s="381"/>
      <c r="AU36" s="381"/>
      <c r="AV36" s="381"/>
      <c r="AW36" s="381"/>
      <c r="AX36" s="381"/>
      <c r="AY36" s="381"/>
      <c r="AZ36" s="381"/>
      <c r="BA36" s="381"/>
      <c r="BB36" s="381"/>
      <c r="BC36" s="381"/>
      <c r="BD36" s="163"/>
      <c r="BE36" s="380" t="str">
        <f t="shared" si="1"/>
        <v/>
      </c>
      <c r="BF36" s="380"/>
      <c r="BG36" s="381"/>
      <c r="BH36" s="381"/>
      <c r="BI36" s="381"/>
      <c r="BJ36" s="381"/>
      <c r="BK36" s="381"/>
      <c r="BL36" s="381"/>
      <c r="BM36" s="381"/>
      <c r="BN36" s="381"/>
      <c r="BO36" s="381"/>
      <c r="BP36" s="381"/>
      <c r="BQ36" s="381"/>
      <c r="BR36" s="381"/>
      <c r="BS36" s="381"/>
      <c r="BT36" s="381"/>
      <c r="BU36" s="381"/>
      <c r="BV36" s="163"/>
      <c r="BW36" s="380">
        <f t="shared" si="2"/>
        <v>14</v>
      </c>
      <c r="BX36" s="380"/>
      <c r="BY36" s="381" t="str">
        <f>IF('各会計、関係団体の財政状況及び健全化判断比率'!B70="","",'各会計、関係団体の財政状況及び健全化判断比率'!B70)</f>
        <v>米子市日吉津村中学校組合</v>
      </c>
      <c r="BZ36" s="381"/>
      <c r="CA36" s="381"/>
      <c r="CB36" s="381"/>
      <c r="CC36" s="381"/>
      <c r="CD36" s="381"/>
      <c r="CE36" s="381"/>
      <c r="CF36" s="381"/>
      <c r="CG36" s="381"/>
      <c r="CH36" s="381"/>
      <c r="CI36" s="381"/>
      <c r="CJ36" s="381"/>
      <c r="CK36" s="381"/>
      <c r="CL36" s="381"/>
      <c r="CM36" s="381"/>
      <c r="CN36" s="163"/>
      <c r="CO36" s="380">
        <f t="shared" si="3"/>
        <v>18</v>
      </c>
      <c r="CP36" s="380"/>
      <c r="CQ36" s="381" t="str">
        <f>IF('各会計、関係団体の財政状況及び健全化判断比率'!BS9="","",'各会計、関係団体の財政状況及び健全化判断比率'!BS9)</f>
        <v>一般財団法人勤労者福祉サービスセンター</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68"/>
    </row>
    <row r="37" spans="1:113" ht="32.25" customHeight="1" x14ac:dyDescent="0.15">
      <c r="A37" s="163"/>
      <c r="B37" s="190"/>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63"/>
      <c r="U37" s="380">
        <f t="shared" si="4"/>
        <v>7</v>
      </c>
      <c r="V37" s="380"/>
      <c r="W37" s="381" t="str">
        <f>IF('各会計、関係団体の財政状況及び健全化判断比率'!B31="","",'各会計、関係団体の財政状況及び健全化判断比率'!B31)</f>
        <v>駐車場事業特別会計</v>
      </c>
      <c r="X37" s="381"/>
      <c r="Y37" s="381"/>
      <c r="Z37" s="381"/>
      <c r="AA37" s="381"/>
      <c r="AB37" s="381"/>
      <c r="AC37" s="381"/>
      <c r="AD37" s="381"/>
      <c r="AE37" s="381"/>
      <c r="AF37" s="381"/>
      <c r="AG37" s="381"/>
      <c r="AH37" s="381"/>
      <c r="AI37" s="381"/>
      <c r="AJ37" s="381"/>
      <c r="AK37" s="381"/>
      <c r="AL37" s="163"/>
      <c r="AM37" s="380" t="str">
        <f t="shared" si="0"/>
        <v/>
      </c>
      <c r="AN37" s="380"/>
      <c r="AO37" s="381"/>
      <c r="AP37" s="381"/>
      <c r="AQ37" s="381"/>
      <c r="AR37" s="381"/>
      <c r="AS37" s="381"/>
      <c r="AT37" s="381"/>
      <c r="AU37" s="381"/>
      <c r="AV37" s="381"/>
      <c r="AW37" s="381"/>
      <c r="AX37" s="381"/>
      <c r="AY37" s="381"/>
      <c r="AZ37" s="381"/>
      <c r="BA37" s="381"/>
      <c r="BB37" s="381"/>
      <c r="BC37" s="381"/>
      <c r="BD37" s="163"/>
      <c r="BE37" s="380" t="str">
        <f t="shared" si="1"/>
        <v/>
      </c>
      <c r="BF37" s="380"/>
      <c r="BG37" s="381"/>
      <c r="BH37" s="381"/>
      <c r="BI37" s="381"/>
      <c r="BJ37" s="381"/>
      <c r="BK37" s="381"/>
      <c r="BL37" s="381"/>
      <c r="BM37" s="381"/>
      <c r="BN37" s="381"/>
      <c r="BO37" s="381"/>
      <c r="BP37" s="381"/>
      <c r="BQ37" s="381"/>
      <c r="BR37" s="381"/>
      <c r="BS37" s="381"/>
      <c r="BT37" s="381"/>
      <c r="BU37" s="381"/>
      <c r="BV37" s="163"/>
      <c r="BW37" s="380">
        <f t="shared" si="2"/>
        <v>15</v>
      </c>
      <c r="BX37" s="380"/>
      <c r="BY37" s="381" t="str">
        <f>IF('各会計、関係団体の財政状況及び健全化判断比率'!B71="","",'各会計、関係団体の財政状況及び健全化判断比率'!B71)</f>
        <v>鳥取県西部広域行政管理組合</v>
      </c>
      <c r="BZ37" s="381"/>
      <c r="CA37" s="381"/>
      <c r="CB37" s="381"/>
      <c r="CC37" s="381"/>
      <c r="CD37" s="381"/>
      <c r="CE37" s="381"/>
      <c r="CF37" s="381"/>
      <c r="CG37" s="381"/>
      <c r="CH37" s="381"/>
      <c r="CI37" s="381"/>
      <c r="CJ37" s="381"/>
      <c r="CK37" s="381"/>
      <c r="CL37" s="381"/>
      <c r="CM37" s="381"/>
      <c r="CN37" s="163"/>
      <c r="CO37" s="380">
        <f t="shared" si="3"/>
        <v>19</v>
      </c>
      <c r="CP37" s="380"/>
      <c r="CQ37" s="381" t="str">
        <f>IF('各会計、関係団体の財政状況及び健全化判断比率'!BS10="","",'各会計、関係団体の財政状況及び健全化判断比率'!BS10)</f>
        <v>株式会社白鳳</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68"/>
    </row>
    <row r="38" spans="1:113" ht="32.25" customHeight="1" x14ac:dyDescent="0.15">
      <c r="A38" s="163"/>
      <c r="B38" s="190"/>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63"/>
      <c r="U38" s="380" t="str">
        <f t="shared" si="4"/>
        <v/>
      </c>
      <c r="V38" s="380"/>
      <c r="W38" s="381"/>
      <c r="X38" s="381"/>
      <c r="Y38" s="381"/>
      <c r="Z38" s="381"/>
      <c r="AA38" s="381"/>
      <c r="AB38" s="381"/>
      <c r="AC38" s="381"/>
      <c r="AD38" s="381"/>
      <c r="AE38" s="381"/>
      <c r="AF38" s="381"/>
      <c r="AG38" s="381"/>
      <c r="AH38" s="381"/>
      <c r="AI38" s="381"/>
      <c r="AJ38" s="381"/>
      <c r="AK38" s="381"/>
      <c r="AL38" s="163"/>
      <c r="AM38" s="380" t="str">
        <f t="shared" si="0"/>
        <v/>
      </c>
      <c r="AN38" s="380"/>
      <c r="AO38" s="381"/>
      <c r="AP38" s="381"/>
      <c r="AQ38" s="381"/>
      <c r="AR38" s="381"/>
      <c r="AS38" s="381"/>
      <c r="AT38" s="381"/>
      <c r="AU38" s="381"/>
      <c r="AV38" s="381"/>
      <c r="AW38" s="381"/>
      <c r="AX38" s="381"/>
      <c r="AY38" s="381"/>
      <c r="AZ38" s="381"/>
      <c r="BA38" s="381"/>
      <c r="BB38" s="381"/>
      <c r="BC38" s="381"/>
      <c r="BD38" s="163"/>
      <c r="BE38" s="380" t="str">
        <f t="shared" si="1"/>
        <v/>
      </c>
      <c r="BF38" s="380"/>
      <c r="BG38" s="381"/>
      <c r="BH38" s="381"/>
      <c r="BI38" s="381"/>
      <c r="BJ38" s="381"/>
      <c r="BK38" s="381"/>
      <c r="BL38" s="381"/>
      <c r="BM38" s="381"/>
      <c r="BN38" s="381"/>
      <c r="BO38" s="381"/>
      <c r="BP38" s="381"/>
      <c r="BQ38" s="381"/>
      <c r="BR38" s="381"/>
      <c r="BS38" s="381"/>
      <c r="BT38" s="381"/>
      <c r="BU38" s="381"/>
      <c r="BV38" s="163"/>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63"/>
      <c r="CO38" s="380">
        <f t="shared" si="3"/>
        <v>20</v>
      </c>
      <c r="CP38" s="380"/>
      <c r="CQ38" s="381" t="str">
        <f>IF('各会計、関係団体の財政状況及び健全化判断比率'!BS11="","",'各会計、関係団体の財政状況及び健全化判断比率'!BS11)</f>
        <v>公益財団法人中海水鳥国際交流基金財団</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68"/>
    </row>
    <row r="39" spans="1:113" ht="32.25" customHeight="1" x14ac:dyDescent="0.15">
      <c r="A39" s="163"/>
      <c r="B39" s="190"/>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63"/>
      <c r="U39" s="380" t="str">
        <f t="shared" si="4"/>
        <v/>
      </c>
      <c r="V39" s="380"/>
      <c r="W39" s="381"/>
      <c r="X39" s="381"/>
      <c r="Y39" s="381"/>
      <c r="Z39" s="381"/>
      <c r="AA39" s="381"/>
      <c r="AB39" s="381"/>
      <c r="AC39" s="381"/>
      <c r="AD39" s="381"/>
      <c r="AE39" s="381"/>
      <c r="AF39" s="381"/>
      <c r="AG39" s="381"/>
      <c r="AH39" s="381"/>
      <c r="AI39" s="381"/>
      <c r="AJ39" s="381"/>
      <c r="AK39" s="381"/>
      <c r="AL39" s="163"/>
      <c r="AM39" s="380" t="str">
        <f t="shared" si="0"/>
        <v/>
      </c>
      <c r="AN39" s="380"/>
      <c r="AO39" s="381"/>
      <c r="AP39" s="381"/>
      <c r="AQ39" s="381"/>
      <c r="AR39" s="381"/>
      <c r="AS39" s="381"/>
      <c r="AT39" s="381"/>
      <c r="AU39" s="381"/>
      <c r="AV39" s="381"/>
      <c r="AW39" s="381"/>
      <c r="AX39" s="381"/>
      <c r="AY39" s="381"/>
      <c r="AZ39" s="381"/>
      <c r="BA39" s="381"/>
      <c r="BB39" s="381"/>
      <c r="BC39" s="381"/>
      <c r="BD39" s="163"/>
      <c r="BE39" s="380" t="str">
        <f t="shared" si="1"/>
        <v/>
      </c>
      <c r="BF39" s="380"/>
      <c r="BG39" s="381"/>
      <c r="BH39" s="381"/>
      <c r="BI39" s="381"/>
      <c r="BJ39" s="381"/>
      <c r="BK39" s="381"/>
      <c r="BL39" s="381"/>
      <c r="BM39" s="381"/>
      <c r="BN39" s="381"/>
      <c r="BO39" s="381"/>
      <c r="BP39" s="381"/>
      <c r="BQ39" s="381"/>
      <c r="BR39" s="381"/>
      <c r="BS39" s="381"/>
      <c r="BT39" s="381"/>
      <c r="BU39" s="381"/>
      <c r="BV39" s="163"/>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63"/>
      <c r="CO39" s="380">
        <f t="shared" si="3"/>
        <v>21</v>
      </c>
      <c r="CP39" s="380"/>
      <c r="CQ39" s="381" t="str">
        <f>IF('各会計、関係団体の財政状況及び健全化判断比率'!BS12="","",'各会計、関係団体の財政状況及び健全化判断比率'!BS12)</f>
        <v>財団法人とっとりコンベンションビューロー</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68"/>
    </row>
    <row r="40" spans="1:113" ht="32.25" customHeight="1" x14ac:dyDescent="0.15">
      <c r="A40" s="163"/>
      <c r="B40" s="190"/>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63"/>
      <c r="U40" s="380" t="str">
        <f t="shared" si="4"/>
        <v/>
      </c>
      <c r="V40" s="380"/>
      <c r="W40" s="381"/>
      <c r="X40" s="381"/>
      <c r="Y40" s="381"/>
      <c r="Z40" s="381"/>
      <c r="AA40" s="381"/>
      <c r="AB40" s="381"/>
      <c r="AC40" s="381"/>
      <c r="AD40" s="381"/>
      <c r="AE40" s="381"/>
      <c r="AF40" s="381"/>
      <c r="AG40" s="381"/>
      <c r="AH40" s="381"/>
      <c r="AI40" s="381"/>
      <c r="AJ40" s="381"/>
      <c r="AK40" s="381"/>
      <c r="AL40" s="163"/>
      <c r="AM40" s="380" t="str">
        <f t="shared" si="0"/>
        <v/>
      </c>
      <c r="AN40" s="380"/>
      <c r="AO40" s="381"/>
      <c r="AP40" s="381"/>
      <c r="AQ40" s="381"/>
      <c r="AR40" s="381"/>
      <c r="AS40" s="381"/>
      <c r="AT40" s="381"/>
      <c r="AU40" s="381"/>
      <c r="AV40" s="381"/>
      <c r="AW40" s="381"/>
      <c r="AX40" s="381"/>
      <c r="AY40" s="381"/>
      <c r="AZ40" s="381"/>
      <c r="BA40" s="381"/>
      <c r="BB40" s="381"/>
      <c r="BC40" s="381"/>
      <c r="BD40" s="163"/>
      <c r="BE40" s="380" t="str">
        <f t="shared" si="1"/>
        <v/>
      </c>
      <c r="BF40" s="380"/>
      <c r="BG40" s="381"/>
      <c r="BH40" s="381"/>
      <c r="BI40" s="381"/>
      <c r="BJ40" s="381"/>
      <c r="BK40" s="381"/>
      <c r="BL40" s="381"/>
      <c r="BM40" s="381"/>
      <c r="BN40" s="381"/>
      <c r="BO40" s="381"/>
      <c r="BP40" s="381"/>
      <c r="BQ40" s="381"/>
      <c r="BR40" s="381"/>
      <c r="BS40" s="381"/>
      <c r="BT40" s="381"/>
      <c r="BU40" s="381"/>
      <c r="BV40" s="163"/>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63"/>
      <c r="CO40" s="380">
        <f t="shared" si="3"/>
        <v>22</v>
      </c>
      <c r="CP40" s="380"/>
      <c r="CQ40" s="381" t="str">
        <f>IF('各会計、関係団体の財政状況及び健全化判断比率'!BS13="","",'各会計、関係団体の財政状況及び健全化判断比率'!BS13)</f>
        <v>公益財団法人鳥取県林業担い手育成財団</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68"/>
    </row>
    <row r="41" spans="1:113" ht="32.25" customHeight="1" x14ac:dyDescent="0.15">
      <c r="A41" s="163"/>
      <c r="B41" s="190"/>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63"/>
      <c r="U41" s="380" t="str">
        <f t="shared" si="4"/>
        <v/>
      </c>
      <c r="V41" s="380"/>
      <c r="W41" s="381"/>
      <c r="X41" s="381"/>
      <c r="Y41" s="381"/>
      <c r="Z41" s="381"/>
      <c r="AA41" s="381"/>
      <c r="AB41" s="381"/>
      <c r="AC41" s="381"/>
      <c r="AD41" s="381"/>
      <c r="AE41" s="381"/>
      <c r="AF41" s="381"/>
      <c r="AG41" s="381"/>
      <c r="AH41" s="381"/>
      <c r="AI41" s="381"/>
      <c r="AJ41" s="381"/>
      <c r="AK41" s="381"/>
      <c r="AL41" s="163"/>
      <c r="AM41" s="380" t="str">
        <f t="shared" si="0"/>
        <v/>
      </c>
      <c r="AN41" s="380"/>
      <c r="AO41" s="381"/>
      <c r="AP41" s="381"/>
      <c r="AQ41" s="381"/>
      <c r="AR41" s="381"/>
      <c r="AS41" s="381"/>
      <c r="AT41" s="381"/>
      <c r="AU41" s="381"/>
      <c r="AV41" s="381"/>
      <c r="AW41" s="381"/>
      <c r="AX41" s="381"/>
      <c r="AY41" s="381"/>
      <c r="AZ41" s="381"/>
      <c r="BA41" s="381"/>
      <c r="BB41" s="381"/>
      <c r="BC41" s="381"/>
      <c r="BD41" s="163"/>
      <c r="BE41" s="380" t="str">
        <f t="shared" si="1"/>
        <v/>
      </c>
      <c r="BF41" s="380"/>
      <c r="BG41" s="381"/>
      <c r="BH41" s="381"/>
      <c r="BI41" s="381"/>
      <c r="BJ41" s="381"/>
      <c r="BK41" s="381"/>
      <c r="BL41" s="381"/>
      <c r="BM41" s="381"/>
      <c r="BN41" s="381"/>
      <c r="BO41" s="381"/>
      <c r="BP41" s="381"/>
      <c r="BQ41" s="381"/>
      <c r="BR41" s="381"/>
      <c r="BS41" s="381"/>
      <c r="BT41" s="381"/>
      <c r="BU41" s="381"/>
      <c r="BV41" s="163"/>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63"/>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68"/>
    </row>
    <row r="42" spans="1:113" ht="32.25" customHeight="1" x14ac:dyDescent="0.15">
      <c r="B42" s="190"/>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63"/>
      <c r="U42" s="380" t="str">
        <f t="shared" si="4"/>
        <v/>
      </c>
      <c r="V42" s="380"/>
      <c r="W42" s="381"/>
      <c r="X42" s="381"/>
      <c r="Y42" s="381"/>
      <c r="Z42" s="381"/>
      <c r="AA42" s="381"/>
      <c r="AB42" s="381"/>
      <c r="AC42" s="381"/>
      <c r="AD42" s="381"/>
      <c r="AE42" s="381"/>
      <c r="AF42" s="381"/>
      <c r="AG42" s="381"/>
      <c r="AH42" s="381"/>
      <c r="AI42" s="381"/>
      <c r="AJ42" s="381"/>
      <c r="AK42" s="381"/>
      <c r="AL42" s="163"/>
      <c r="AM42" s="380" t="str">
        <f t="shared" si="0"/>
        <v/>
      </c>
      <c r="AN42" s="380"/>
      <c r="AO42" s="381"/>
      <c r="AP42" s="381"/>
      <c r="AQ42" s="381"/>
      <c r="AR42" s="381"/>
      <c r="AS42" s="381"/>
      <c r="AT42" s="381"/>
      <c r="AU42" s="381"/>
      <c r="AV42" s="381"/>
      <c r="AW42" s="381"/>
      <c r="AX42" s="381"/>
      <c r="AY42" s="381"/>
      <c r="AZ42" s="381"/>
      <c r="BA42" s="381"/>
      <c r="BB42" s="381"/>
      <c r="BC42" s="381"/>
      <c r="BD42" s="163"/>
      <c r="BE42" s="380" t="str">
        <f t="shared" si="1"/>
        <v/>
      </c>
      <c r="BF42" s="380"/>
      <c r="BG42" s="381"/>
      <c r="BH42" s="381"/>
      <c r="BI42" s="381"/>
      <c r="BJ42" s="381"/>
      <c r="BK42" s="381"/>
      <c r="BL42" s="381"/>
      <c r="BM42" s="381"/>
      <c r="BN42" s="381"/>
      <c r="BO42" s="381"/>
      <c r="BP42" s="381"/>
      <c r="BQ42" s="381"/>
      <c r="BR42" s="381"/>
      <c r="BS42" s="381"/>
      <c r="BT42" s="381"/>
      <c r="BU42" s="381"/>
      <c r="BV42" s="163"/>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63"/>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68"/>
    </row>
    <row r="43" spans="1:113" ht="32.25" customHeight="1" x14ac:dyDescent="0.15">
      <c r="B43" s="190"/>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63"/>
      <c r="U43" s="380" t="str">
        <f t="shared" si="4"/>
        <v/>
      </c>
      <c r="V43" s="380"/>
      <c r="W43" s="381"/>
      <c r="X43" s="381"/>
      <c r="Y43" s="381"/>
      <c r="Z43" s="381"/>
      <c r="AA43" s="381"/>
      <c r="AB43" s="381"/>
      <c r="AC43" s="381"/>
      <c r="AD43" s="381"/>
      <c r="AE43" s="381"/>
      <c r="AF43" s="381"/>
      <c r="AG43" s="381"/>
      <c r="AH43" s="381"/>
      <c r="AI43" s="381"/>
      <c r="AJ43" s="381"/>
      <c r="AK43" s="381"/>
      <c r="AL43" s="163"/>
      <c r="AM43" s="380" t="str">
        <f t="shared" si="0"/>
        <v/>
      </c>
      <c r="AN43" s="380"/>
      <c r="AO43" s="381"/>
      <c r="AP43" s="381"/>
      <c r="AQ43" s="381"/>
      <c r="AR43" s="381"/>
      <c r="AS43" s="381"/>
      <c r="AT43" s="381"/>
      <c r="AU43" s="381"/>
      <c r="AV43" s="381"/>
      <c r="AW43" s="381"/>
      <c r="AX43" s="381"/>
      <c r="AY43" s="381"/>
      <c r="AZ43" s="381"/>
      <c r="BA43" s="381"/>
      <c r="BB43" s="381"/>
      <c r="BC43" s="381"/>
      <c r="BD43" s="163"/>
      <c r="BE43" s="380" t="str">
        <f t="shared" si="1"/>
        <v/>
      </c>
      <c r="BF43" s="380"/>
      <c r="BG43" s="381"/>
      <c r="BH43" s="381"/>
      <c r="BI43" s="381"/>
      <c r="BJ43" s="381"/>
      <c r="BK43" s="381"/>
      <c r="BL43" s="381"/>
      <c r="BM43" s="381"/>
      <c r="BN43" s="381"/>
      <c r="BO43" s="381"/>
      <c r="BP43" s="381"/>
      <c r="BQ43" s="381"/>
      <c r="BR43" s="381"/>
      <c r="BS43" s="381"/>
      <c r="BT43" s="381"/>
      <c r="BU43" s="381"/>
      <c r="BV43" s="163"/>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63"/>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d8yv/de56jXepsiWhlcte2vl+q6Cizj+vrut6C/xQRoztAR+7ti+ZODaJL7CSYB5x5q1TGIQod1z/qDXCTNTuw==" saltValue="vUJzzfRH8Pj2O/OseF5i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9" zoomScale="70" zoomScaleNormal="70" zoomScaleSheetLayoutView="100" workbookViewId="0">
      <selection activeCell="L32" sqref="L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539</v>
      </c>
      <c r="D34" s="1136"/>
      <c r="E34" s="1137"/>
      <c r="F34" s="32" t="s">
        <v>537</v>
      </c>
      <c r="G34" s="33" t="s">
        <v>540</v>
      </c>
      <c r="H34" s="33" t="s">
        <v>541</v>
      </c>
      <c r="I34" s="33" t="s">
        <v>542</v>
      </c>
      <c r="J34" s="34" t="s">
        <v>543</v>
      </c>
      <c r="K34" s="22"/>
      <c r="L34" s="22"/>
      <c r="M34" s="22"/>
      <c r="N34" s="22"/>
      <c r="O34" s="22"/>
      <c r="P34" s="22"/>
    </row>
    <row r="35" spans="1:16" ht="39" customHeight="1" x14ac:dyDescent="0.15">
      <c r="A35" s="22"/>
      <c r="B35" s="35"/>
      <c r="C35" s="1132" t="s">
        <v>544</v>
      </c>
      <c r="D35" s="1132"/>
      <c r="E35" s="1133"/>
      <c r="F35" s="36">
        <v>13.4</v>
      </c>
      <c r="G35" s="37">
        <v>13.34</v>
      </c>
      <c r="H35" s="37">
        <v>14.01</v>
      </c>
      <c r="I35" s="37">
        <v>14.26</v>
      </c>
      <c r="J35" s="38">
        <v>10.84</v>
      </c>
      <c r="K35" s="22"/>
      <c r="L35" s="22"/>
      <c r="M35" s="22"/>
      <c r="N35" s="22"/>
      <c r="O35" s="22"/>
      <c r="P35" s="22"/>
    </row>
    <row r="36" spans="1:16" ht="39" customHeight="1" x14ac:dyDescent="0.15">
      <c r="A36" s="22"/>
      <c r="B36" s="35"/>
      <c r="C36" s="1132" t="s">
        <v>545</v>
      </c>
      <c r="D36" s="1132"/>
      <c r="E36" s="1133"/>
      <c r="F36" s="36">
        <v>4.6900000000000004</v>
      </c>
      <c r="G36" s="37">
        <v>6.21</v>
      </c>
      <c r="H36" s="37">
        <v>7.71</v>
      </c>
      <c r="I36" s="37">
        <v>7.72</v>
      </c>
      <c r="J36" s="38">
        <v>8.4499999999999993</v>
      </c>
      <c r="K36" s="22"/>
      <c r="L36" s="22"/>
      <c r="M36" s="22"/>
      <c r="N36" s="22"/>
      <c r="O36" s="22"/>
      <c r="P36" s="22"/>
    </row>
    <row r="37" spans="1:16" ht="39" customHeight="1" x14ac:dyDescent="0.15">
      <c r="A37" s="22"/>
      <c r="B37" s="35"/>
      <c r="C37" s="1132" t="s">
        <v>546</v>
      </c>
      <c r="D37" s="1132"/>
      <c r="E37" s="1133"/>
      <c r="F37" s="36">
        <v>0.48</v>
      </c>
      <c r="G37" s="37">
        <v>1.42</v>
      </c>
      <c r="H37" s="37">
        <v>1.91</v>
      </c>
      <c r="I37" s="37">
        <v>1.33</v>
      </c>
      <c r="J37" s="38">
        <v>1.7</v>
      </c>
      <c r="K37" s="22"/>
      <c r="L37" s="22"/>
      <c r="M37" s="22"/>
      <c r="N37" s="22"/>
      <c r="O37" s="22"/>
      <c r="P37" s="22"/>
    </row>
    <row r="38" spans="1:16" ht="39" customHeight="1" x14ac:dyDescent="0.15">
      <c r="A38" s="22"/>
      <c r="B38" s="35"/>
      <c r="C38" s="1132" t="s">
        <v>547</v>
      </c>
      <c r="D38" s="1132"/>
      <c r="E38" s="1133"/>
      <c r="F38" s="36">
        <v>3.4</v>
      </c>
      <c r="G38" s="37">
        <v>4.6399999999999997</v>
      </c>
      <c r="H38" s="37">
        <v>3.42</v>
      </c>
      <c r="I38" s="37">
        <v>1.65</v>
      </c>
      <c r="J38" s="38">
        <v>1.57</v>
      </c>
      <c r="K38" s="22"/>
      <c r="L38" s="22"/>
      <c r="M38" s="22"/>
      <c r="N38" s="22"/>
      <c r="O38" s="22"/>
      <c r="P38" s="22"/>
    </row>
    <row r="39" spans="1:16" ht="39" customHeight="1" x14ac:dyDescent="0.15">
      <c r="A39" s="22"/>
      <c r="B39" s="35"/>
      <c r="C39" s="1132" t="s">
        <v>548</v>
      </c>
      <c r="D39" s="1132"/>
      <c r="E39" s="1133"/>
      <c r="F39" s="36">
        <v>4.78</v>
      </c>
      <c r="G39" s="37">
        <v>4.96</v>
      </c>
      <c r="H39" s="37">
        <v>0.77</v>
      </c>
      <c r="I39" s="37">
        <v>0.44</v>
      </c>
      <c r="J39" s="38">
        <v>0.48</v>
      </c>
      <c r="K39" s="22"/>
      <c r="L39" s="22"/>
      <c r="M39" s="22"/>
      <c r="N39" s="22"/>
      <c r="O39" s="22"/>
      <c r="P39" s="22"/>
    </row>
    <row r="40" spans="1:16" ht="39" customHeight="1" x14ac:dyDescent="0.15">
      <c r="A40" s="22"/>
      <c r="B40" s="35"/>
      <c r="C40" s="1132" t="s">
        <v>549</v>
      </c>
      <c r="D40" s="1132"/>
      <c r="E40" s="1133"/>
      <c r="F40" s="36">
        <v>7.0000000000000007E-2</v>
      </c>
      <c r="G40" s="37">
        <v>7.0000000000000007E-2</v>
      </c>
      <c r="H40" s="37">
        <v>0.08</v>
      </c>
      <c r="I40" s="37">
        <v>0.1</v>
      </c>
      <c r="J40" s="38">
        <v>0.1</v>
      </c>
      <c r="K40" s="22"/>
      <c r="L40" s="22"/>
      <c r="M40" s="22"/>
      <c r="N40" s="22"/>
      <c r="O40" s="22"/>
      <c r="P40" s="22"/>
    </row>
    <row r="41" spans="1:16" ht="39" customHeight="1" x14ac:dyDescent="0.15">
      <c r="A41" s="22"/>
      <c r="B41" s="35"/>
      <c r="C41" s="1132" t="s">
        <v>550</v>
      </c>
      <c r="D41" s="1132"/>
      <c r="E41" s="1133"/>
      <c r="F41" s="36">
        <v>0.01</v>
      </c>
      <c r="G41" s="37">
        <v>0.01</v>
      </c>
      <c r="H41" s="37">
        <v>0.02</v>
      </c>
      <c r="I41" s="37">
        <v>0.02</v>
      </c>
      <c r="J41" s="38">
        <v>0.03</v>
      </c>
      <c r="K41" s="22"/>
      <c r="L41" s="22"/>
      <c r="M41" s="22"/>
      <c r="N41" s="22"/>
      <c r="O41" s="22"/>
      <c r="P41" s="22"/>
    </row>
    <row r="42" spans="1:16" ht="39" customHeight="1" x14ac:dyDescent="0.15">
      <c r="A42" s="22"/>
      <c r="B42" s="39"/>
      <c r="C42" s="1132" t="s">
        <v>551</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552</v>
      </c>
      <c r="D43" s="1134"/>
      <c r="E43" s="1135"/>
      <c r="F43" s="41">
        <v>0.35</v>
      </c>
      <c r="G43" s="42">
        <v>0.32</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ZunDey31aXrgHJZMX2cbg011kwFKIALNCPuUwlwMyW+LMf6uzvEp6RK1VtMGW1bRharg0t/OfMqoywb60nc1A==" saltValue="bzU4LjpBoYgBTEfKh6zr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70" zoomScaleNormal="70" zoomScaleSheetLayoutView="55" workbookViewId="0">
      <selection activeCell="P43" sqref="P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5703</v>
      </c>
      <c r="L45" s="58">
        <v>5821</v>
      </c>
      <c r="M45" s="58">
        <v>6032</v>
      </c>
      <c r="N45" s="58">
        <v>6162</v>
      </c>
      <c r="O45" s="59">
        <v>6005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1192</v>
      </c>
      <c r="L48" s="62">
        <v>1047</v>
      </c>
      <c r="M48" s="62">
        <v>959</v>
      </c>
      <c r="N48" s="62">
        <v>1138</v>
      </c>
      <c r="O48" s="63">
        <v>1179</v>
      </c>
      <c r="P48" s="46"/>
      <c r="Q48" s="46"/>
      <c r="R48" s="46"/>
      <c r="S48" s="46"/>
      <c r="T48" s="46"/>
      <c r="U48" s="46"/>
    </row>
    <row r="49" spans="1:21" ht="30.75" customHeight="1" x14ac:dyDescent="0.15">
      <c r="A49" s="46"/>
      <c r="B49" s="1163"/>
      <c r="C49" s="1164"/>
      <c r="D49" s="60"/>
      <c r="E49" s="1140" t="s">
        <v>14</v>
      </c>
      <c r="F49" s="1140"/>
      <c r="G49" s="1140"/>
      <c r="H49" s="1140"/>
      <c r="I49" s="1140"/>
      <c r="J49" s="1141"/>
      <c r="K49" s="61">
        <v>324</v>
      </c>
      <c r="L49" s="62">
        <v>324</v>
      </c>
      <c r="M49" s="62">
        <v>296</v>
      </c>
      <c r="N49" s="62">
        <v>323</v>
      </c>
      <c r="O49" s="63">
        <v>265</v>
      </c>
      <c r="P49" s="46"/>
      <c r="Q49" s="46"/>
      <c r="R49" s="46"/>
      <c r="S49" s="46"/>
      <c r="T49" s="46"/>
      <c r="U49" s="46"/>
    </row>
    <row r="50" spans="1:21" ht="30.75" customHeight="1" x14ac:dyDescent="0.15">
      <c r="A50" s="46"/>
      <c r="B50" s="1163"/>
      <c r="C50" s="1164"/>
      <c r="D50" s="60"/>
      <c r="E50" s="1140" t="s">
        <v>15</v>
      </c>
      <c r="F50" s="1140"/>
      <c r="G50" s="1140"/>
      <c r="H50" s="1140"/>
      <c r="I50" s="1140"/>
      <c r="J50" s="1141"/>
      <c r="K50" s="61">
        <v>2</v>
      </c>
      <c r="L50" s="62" t="s">
        <v>493</v>
      </c>
      <c r="M50" s="62" t="s">
        <v>493</v>
      </c>
      <c r="N50" s="62">
        <v>67</v>
      </c>
      <c r="O50" s="63">
        <v>46</v>
      </c>
      <c r="P50" s="46"/>
      <c r="Q50" s="46"/>
      <c r="R50" s="46"/>
      <c r="S50" s="46"/>
      <c r="T50" s="46"/>
      <c r="U50" s="46"/>
    </row>
    <row r="51" spans="1:21" ht="30.75" customHeight="1" x14ac:dyDescent="0.15">
      <c r="A51" s="46"/>
      <c r="B51" s="1165"/>
      <c r="C51" s="1166"/>
      <c r="D51" s="64"/>
      <c r="E51" s="1140" t="s">
        <v>16</v>
      </c>
      <c r="F51" s="1140"/>
      <c r="G51" s="1140"/>
      <c r="H51" s="1140"/>
      <c r="I51" s="1140"/>
      <c r="J51" s="1141"/>
      <c r="K51" s="61">
        <v>3</v>
      </c>
      <c r="L51" s="62">
        <v>1</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4888</v>
      </c>
      <c r="L52" s="62">
        <v>4852</v>
      </c>
      <c r="M52" s="62">
        <v>4982</v>
      </c>
      <c r="N52" s="62">
        <v>4881</v>
      </c>
      <c r="O52" s="63">
        <v>4539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2336</v>
      </c>
      <c r="L53" s="67">
        <v>2341</v>
      </c>
      <c r="M53" s="67">
        <v>2305</v>
      </c>
      <c r="N53" s="67">
        <v>2809</v>
      </c>
      <c r="O53" s="68">
        <v>2956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JzkS88UGcDmWq1kGwX/Dp4/M+Akv4qoMTyh43nqNnONuElHfbmQ/IZKPzWMAUcS6MBxb91sPvcbfMM8XycCag==" saltValue="OsxkDalIPXlitKfY/YYA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7" zoomScale="55" zoomScaleNormal="55" zoomScaleSheetLayoutView="100" workbookViewId="0">
      <selection activeCell="S42" sqref="S4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62714</v>
      </c>
      <c r="J41" s="331">
        <v>62016</v>
      </c>
      <c r="K41" s="331">
        <v>59841</v>
      </c>
      <c r="L41" s="331">
        <v>58619</v>
      </c>
      <c r="M41" s="332">
        <v>57699</v>
      </c>
    </row>
    <row r="42" spans="2:13" ht="27.75" customHeight="1" x14ac:dyDescent="0.15">
      <c r="B42" s="1171"/>
      <c r="C42" s="1172"/>
      <c r="D42" s="104"/>
      <c r="E42" s="1175" t="s">
        <v>32</v>
      </c>
      <c r="F42" s="1175"/>
      <c r="G42" s="1175"/>
      <c r="H42" s="1176"/>
      <c r="I42" s="333">
        <v>512</v>
      </c>
      <c r="J42" s="334">
        <v>424</v>
      </c>
      <c r="K42" s="334">
        <v>374</v>
      </c>
      <c r="L42" s="334">
        <v>154</v>
      </c>
      <c r="M42" s="335">
        <v>138</v>
      </c>
    </row>
    <row r="43" spans="2:13" ht="27.75" customHeight="1" x14ac:dyDescent="0.15">
      <c r="B43" s="1171"/>
      <c r="C43" s="1172"/>
      <c r="D43" s="104"/>
      <c r="E43" s="1175" t="s">
        <v>33</v>
      </c>
      <c r="F43" s="1175"/>
      <c r="G43" s="1175"/>
      <c r="H43" s="1176"/>
      <c r="I43" s="333">
        <v>20217</v>
      </c>
      <c r="J43" s="334">
        <v>19883</v>
      </c>
      <c r="K43" s="334">
        <v>18859</v>
      </c>
      <c r="L43" s="334">
        <v>17847</v>
      </c>
      <c r="M43" s="335">
        <v>18452</v>
      </c>
    </row>
    <row r="44" spans="2:13" ht="27.75" customHeight="1" x14ac:dyDescent="0.15">
      <c r="B44" s="1171"/>
      <c r="C44" s="1172"/>
      <c r="D44" s="104"/>
      <c r="E44" s="1175" t="s">
        <v>34</v>
      </c>
      <c r="F44" s="1175"/>
      <c r="G44" s="1175"/>
      <c r="H44" s="1176"/>
      <c r="I44" s="333">
        <v>1604</v>
      </c>
      <c r="J44" s="334">
        <v>1604</v>
      </c>
      <c r="K44" s="334">
        <v>1150</v>
      </c>
      <c r="L44" s="334">
        <v>1024</v>
      </c>
      <c r="M44" s="335">
        <v>867</v>
      </c>
    </row>
    <row r="45" spans="2:13" ht="27.75" customHeight="1" x14ac:dyDescent="0.15">
      <c r="B45" s="1171"/>
      <c r="C45" s="1172"/>
      <c r="D45" s="104"/>
      <c r="E45" s="1175" t="s">
        <v>35</v>
      </c>
      <c r="F45" s="1175"/>
      <c r="G45" s="1175"/>
      <c r="H45" s="1176"/>
      <c r="I45" s="333">
        <v>5594</v>
      </c>
      <c r="J45" s="334">
        <v>5339</v>
      </c>
      <c r="K45" s="334">
        <v>5318</v>
      </c>
      <c r="L45" s="334">
        <v>5322</v>
      </c>
      <c r="M45" s="335">
        <v>5356</v>
      </c>
    </row>
    <row r="46" spans="2:13" ht="27.75" customHeight="1" x14ac:dyDescent="0.15">
      <c r="B46" s="1171"/>
      <c r="C46" s="1172"/>
      <c r="D46" s="105"/>
      <c r="E46" s="1175" t="s">
        <v>36</v>
      </c>
      <c r="F46" s="1175"/>
      <c r="G46" s="1175"/>
      <c r="H46" s="1176"/>
      <c r="I46" s="333">
        <v>2</v>
      </c>
      <c r="J46" s="334">
        <v>7</v>
      </c>
      <c r="K46" s="334">
        <v>1</v>
      </c>
      <c r="L46" s="334">
        <v>0</v>
      </c>
      <c r="M46" s="335">
        <v>1</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6504</v>
      </c>
      <c r="J50" s="334">
        <v>7082</v>
      </c>
      <c r="K50" s="334">
        <v>10312</v>
      </c>
      <c r="L50" s="334">
        <v>11500</v>
      </c>
      <c r="M50" s="335">
        <v>11992</v>
      </c>
    </row>
    <row r="51" spans="2:13" ht="27.75" customHeight="1" x14ac:dyDescent="0.15">
      <c r="B51" s="1171"/>
      <c r="C51" s="1172"/>
      <c r="D51" s="104"/>
      <c r="E51" s="1175" t="s">
        <v>42</v>
      </c>
      <c r="F51" s="1175"/>
      <c r="G51" s="1175"/>
      <c r="H51" s="1176"/>
      <c r="I51" s="333">
        <v>1867</v>
      </c>
      <c r="J51" s="334">
        <v>1743</v>
      </c>
      <c r="K51" s="334">
        <v>1492</v>
      </c>
      <c r="L51" s="334">
        <v>1242</v>
      </c>
      <c r="M51" s="335">
        <v>1609</v>
      </c>
    </row>
    <row r="52" spans="2:13" ht="27.75" customHeight="1" x14ac:dyDescent="0.15">
      <c r="B52" s="1173"/>
      <c r="C52" s="1174"/>
      <c r="D52" s="104"/>
      <c r="E52" s="1175" t="s">
        <v>43</v>
      </c>
      <c r="F52" s="1175"/>
      <c r="G52" s="1175"/>
      <c r="H52" s="1176"/>
      <c r="I52" s="333">
        <v>60415</v>
      </c>
      <c r="J52" s="334">
        <v>60634</v>
      </c>
      <c r="K52" s="334">
        <v>58887</v>
      </c>
      <c r="L52" s="334">
        <v>57155</v>
      </c>
      <c r="M52" s="335">
        <v>55072</v>
      </c>
    </row>
    <row r="53" spans="2:13" ht="27.75" customHeight="1" thickBot="1" x14ac:dyDescent="0.2">
      <c r="B53" s="1177" t="s">
        <v>19</v>
      </c>
      <c r="C53" s="1178"/>
      <c r="D53" s="108"/>
      <c r="E53" s="1179" t="s">
        <v>44</v>
      </c>
      <c r="F53" s="1179"/>
      <c r="G53" s="1179"/>
      <c r="H53" s="1180"/>
      <c r="I53" s="336">
        <v>21857</v>
      </c>
      <c r="J53" s="337">
        <v>19814</v>
      </c>
      <c r="K53" s="337">
        <v>14852</v>
      </c>
      <c r="L53" s="337">
        <v>13069</v>
      </c>
      <c r="M53" s="338">
        <v>13838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agp1l7Q2rOCWEcq0TIqNqfRlTbX94dn2GxCSa4HwTVrtqxbNMqTmjb7l2TR3VIv5SYBwfXeYlMFutkxKKwsaA==" saltValue="3Wo4o48a1atIXUv03zMZ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G55" zoomScale="70" zoomScaleNormal="7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2973</v>
      </c>
      <c r="G55" s="339">
        <v>2963</v>
      </c>
      <c r="H55" s="340">
        <v>2823</v>
      </c>
    </row>
    <row r="56" spans="2:8" ht="52.5" customHeight="1" x14ac:dyDescent="0.15">
      <c r="B56" s="120"/>
      <c r="C56" s="1198" t="s">
        <v>47</v>
      </c>
      <c r="D56" s="1198"/>
      <c r="E56" s="1199"/>
      <c r="F56" s="341">
        <v>1795</v>
      </c>
      <c r="G56" s="341">
        <v>1869</v>
      </c>
      <c r="H56" s="342">
        <v>1445</v>
      </c>
    </row>
    <row r="57" spans="2:8" ht="53.25" customHeight="1" x14ac:dyDescent="0.15">
      <c r="B57" s="120"/>
      <c r="C57" s="1200" t="s">
        <v>48</v>
      </c>
      <c r="D57" s="1200"/>
      <c r="E57" s="1201"/>
      <c r="F57" s="343">
        <v>6241</v>
      </c>
      <c r="G57" s="343">
        <v>7204</v>
      </c>
      <c r="H57" s="344">
        <v>7979</v>
      </c>
    </row>
    <row r="58" spans="2:8" ht="45.75" customHeight="1" x14ac:dyDescent="0.15">
      <c r="B58" s="121"/>
      <c r="C58" s="1188" t="s">
        <v>573</v>
      </c>
      <c r="D58" s="1189"/>
      <c r="E58" s="1190"/>
      <c r="F58" s="345">
        <v>2493</v>
      </c>
      <c r="G58" s="345">
        <v>3235</v>
      </c>
      <c r="H58" s="346">
        <v>3750</v>
      </c>
    </row>
    <row r="59" spans="2:8" ht="45.75" customHeight="1" x14ac:dyDescent="0.15">
      <c r="B59" s="121"/>
      <c r="C59" s="1188" t="s">
        <v>574</v>
      </c>
      <c r="D59" s="1189"/>
      <c r="E59" s="1190"/>
      <c r="F59" s="345">
        <v>2149</v>
      </c>
      <c r="G59" s="345">
        <v>2149</v>
      </c>
      <c r="H59" s="346">
        <v>2149</v>
      </c>
    </row>
    <row r="60" spans="2:8" ht="45.75" customHeight="1" x14ac:dyDescent="0.15">
      <c r="B60" s="121"/>
      <c r="C60" s="1188" t="s">
        <v>575</v>
      </c>
      <c r="D60" s="1189"/>
      <c r="E60" s="1190"/>
      <c r="F60" s="345">
        <v>484</v>
      </c>
      <c r="G60" s="345">
        <v>726</v>
      </c>
      <c r="H60" s="346">
        <v>968</v>
      </c>
    </row>
    <row r="61" spans="2:8" ht="45.75" customHeight="1" x14ac:dyDescent="0.15">
      <c r="B61" s="121"/>
      <c r="C61" s="1188" t="s">
        <v>576</v>
      </c>
      <c r="D61" s="1189"/>
      <c r="E61" s="1190"/>
      <c r="F61" s="345">
        <v>588</v>
      </c>
      <c r="G61" s="345">
        <v>566</v>
      </c>
      <c r="H61" s="346">
        <v>608</v>
      </c>
    </row>
    <row r="62" spans="2:8" ht="45.75" customHeight="1" thickBot="1" x14ac:dyDescent="0.2">
      <c r="B62" s="122"/>
      <c r="C62" s="1191" t="s">
        <v>577</v>
      </c>
      <c r="D62" s="1192"/>
      <c r="E62" s="1193"/>
      <c r="F62" s="347">
        <v>93</v>
      </c>
      <c r="G62" s="347">
        <v>93</v>
      </c>
      <c r="H62" s="348">
        <v>93</v>
      </c>
    </row>
    <row r="63" spans="2:8" ht="52.5" customHeight="1" thickBot="1" x14ac:dyDescent="0.2">
      <c r="B63" s="123"/>
      <c r="C63" s="1194" t="s">
        <v>49</v>
      </c>
      <c r="D63" s="1194"/>
      <c r="E63" s="1195"/>
      <c r="F63" s="349">
        <v>11009</v>
      </c>
      <c r="G63" s="349">
        <v>12035</v>
      </c>
      <c r="H63" s="350">
        <v>12248</v>
      </c>
    </row>
    <row r="64" spans="2:8" x14ac:dyDescent="0.15"/>
  </sheetData>
  <sheetProtection algorithmName="SHA-512" hashValue="v+Umm1jRloB3VYkABgPGyARul76t4oG0ctRN2o3vRyrCE70+KiTd/p6h+tbpYwjVpzYT9H1CbtsFSGECW3zk5w==" saltValue="UfH32VKmfP0f48J/ksWg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31202</v>
      </c>
      <c r="E3" s="142"/>
      <c r="F3" s="143">
        <v>44161</v>
      </c>
      <c r="G3" s="144"/>
      <c r="H3" s="145"/>
    </row>
    <row r="4" spans="1:8" x14ac:dyDescent="0.15">
      <c r="A4" s="146"/>
      <c r="B4" s="147"/>
      <c r="C4" s="148"/>
      <c r="D4" s="149">
        <v>13931</v>
      </c>
      <c r="E4" s="150"/>
      <c r="F4" s="151">
        <v>23644</v>
      </c>
      <c r="G4" s="152"/>
      <c r="H4" s="153"/>
    </row>
    <row r="5" spans="1:8" x14ac:dyDescent="0.15">
      <c r="A5" s="134" t="s">
        <v>525</v>
      </c>
      <c r="B5" s="139"/>
      <c r="C5" s="140"/>
      <c r="D5" s="141">
        <v>52150</v>
      </c>
      <c r="E5" s="142"/>
      <c r="F5" s="143">
        <v>43955</v>
      </c>
      <c r="G5" s="144"/>
      <c r="H5" s="145"/>
    </row>
    <row r="6" spans="1:8" x14ac:dyDescent="0.15">
      <c r="A6" s="146"/>
      <c r="B6" s="147"/>
      <c r="C6" s="148"/>
      <c r="D6" s="149">
        <v>22697</v>
      </c>
      <c r="E6" s="150"/>
      <c r="F6" s="151">
        <v>21318</v>
      </c>
      <c r="G6" s="152"/>
      <c r="H6" s="153"/>
    </row>
    <row r="7" spans="1:8" x14ac:dyDescent="0.15">
      <c r="A7" s="134" t="s">
        <v>526</v>
      </c>
      <c r="B7" s="139"/>
      <c r="C7" s="140"/>
      <c r="D7" s="141">
        <v>51779</v>
      </c>
      <c r="E7" s="142"/>
      <c r="F7" s="143">
        <v>41921</v>
      </c>
      <c r="G7" s="144"/>
      <c r="H7" s="145"/>
    </row>
    <row r="8" spans="1:8" x14ac:dyDescent="0.15">
      <c r="A8" s="146"/>
      <c r="B8" s="147"/>
      <c r="C8" s="148"/>
      <c r="D8" s="149">
        <v>19974</v>
      </c>
      <c r="E8" s="150"/>
      <c r="F8" s="151">
        <v>21655</v>
      </c>
      <c r="G8" s="152"/>
      <c r="H8" s="153"/>
    </row>
    <row r="9" spans="1:8" x14ac:dyDescent="0.15">
      <c r="A9" s="134" t="s">
        <v>527</v>
      </c>
      <c r="B9" s="139"/>
      <c r="C9" s="140"/>
      <c r="D9" s="141">
        <v>57586</v>
      </c>
      <c r="E9" s="142"/>
      <c r="F9" s="143">
        <v>44585</v>
      </c>
      <c r="G9" s="144"/>
      <c r="H9" s="145"/>
    </row>
    <row r="10" spans="1:8" x14ac:dyDescent="0.15">
      <c r="A10" s="146"/>
      <c r="B10" s="147"/>
      <c r="C10" s="148"/>
      <c r="D10" s="149">
        <v>23764</v>
      </c>
      <c r="E10" s="150"/>
      <c r="F10" s="151">
        <v>23077</v>
      </c>
      <c r="G10" s="152"/>
      <c r="H10" s="153"/>
    </row>
    <row r="11" spans="1:8" x14ac:dyDescent="0.15">
      <c r="A11" s="134" t="s">
        <v>528</v>
      </c>
      <c r="B11" s="139"/>
      <c r="C11" s="140"/>
      <c r="D11" s="141">
        <v>63473</v>
      </c>
      <c r="E11" s="142"/>
      <c r="F11" s="143">
        <v>49779</v>
      </c>
      <c r="G11" s="144"/>
      <c r="H11" s="145"/>
    </row>
    <row r="12" spans="1:8" x14ac:dyDescent="0.15">
      <c r="A12" s="146"/>
      <c r="B12" s="147"/>
      <c r="C12" s="154"/>
      <c r="D12" s="149">
        <v>23289</v>
      </c>
      <c r="E12" s="150"/>
      <c r="F12" s="151">
        <v>28921</v>
      </c>
      <c r="G12" s="152"/>
      <c r="H12" s="153"/>
    </row>
    <row r="13" spans="1:8" x14ac:dyDescent="0.15">
      <c r="A13" s="134"/>
      <c r="B13" s="139"/>
      <c r="C13" s="140"/>
      <c r="D13" s="141">
        <v>51238</v>
      </c>
      <c r="E13" s="142"/>
      <c r="F13" s="143">
        <v>44880</v>
      </c>
      <c r="G13" s="155"/>
      <c r="H13" s="145"/>
    </row>
    <row r="14" spans="1:8" x14ac:dyDescent="0.15">
      <c r="A14" s="146"/>
      <c r="B14" s="147"/>
      <c r="C14" s="148"/>
      <c r="D14" s="149">
        <v>20731</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3.47</v>
      </c>
      <c r="C19" s="156">
        <f>ROUND(VALUE(SUBSTITUTE(実質収支比率等に係る経年分析!G$48,"▲","-")),2)</f>
        <v>4.72</v>
      </c>
      <c r="D19" s="156">
        <f>ROUND(VALUE(SUBSTITUTE(実質収支比率等に係る経年分析!H$48,"▲","-")),2)</f>
        <v>3.52</v>
      </c>
      <c r="E19" s="156">
        <f>ROUND(VALUE(SUBSTITUTE(実質収支比率等に係る経年分析!I$48,"▲","-")),2)</f>
        <v>1.76</v>
      </c>
      <c r="F19" s="156">
        <f>ROUND(VALUE(SUBSTITUTE(実質収支比率等に係る経年分析!J$48,"▲","-")),2)</f>
        <v>1.68</v>
      </c>
    </row>
    <row r="20" spans="1:11" x14ac:dyDescent="0.15">
      <c r="A20" s="156" t="s">
        <v>53</v>
      </c>
      <c r="B20" s="156">
        <f>ROUND(VALUE(SUBSTITUTE(実質収支比率等に係る経年分析!F$47,"▲","-")),2)</f>
        <v>9.09</v>
      </c>
      <c r="C20" s="156">
        <f>ROUND(VALUE(SUBSTITUTE(実質収支比率等に係る経年分析!G$47,"▲","-")),2)</f>
        <v>7.81</v>
      </c>
      <c r="D20" s="156">
        <f>ROUND(VALUE(SUBSTITUTE(実質収支比率等に係る経年分析!H$47,"▲","-")),2)</f>
        <v>9.07</v>
      </c>
      <c r="E20" s="156">
        <f>ROUND(VALUE(SUBSTITUTE(実質収支比率等に係る経年分析!I$47,"▲","-")),2)</f>
        <v>8.86</v>
      </c>
      <c r="F20" s="156">
        <f>ROUND(VALUE(SUBSTITUTE(実質収支比率等に係る経年分析!J$47,"▲","-")),2)</f>
        <v>8.32</v>
      </c>
    </row>
    <row r="21" spans="1:11" x14ac:dyDescent="0.15">
      <c r="A21" s="156" t="s">
        <v>54</v>
      </c>
      <c r="B21" s="156">
        <f>IF(ISNUMBER(VALUE(SUBSTITUTE(実質収支比率等に係る経年分析!F$49,"▲","-"))),ROUND(VALUE(SUBSTITUTE(実質収支比率等に係る経年分析!F$49,"▲","-")),2),NA())</f>
        <v>0.3</v>
      </c>
      <c r="C21" s="156">
        <f>IF(ISNUMBER(VALUE(SUBSTITUTE(実質収支比率等に係る経年分析!G$49,"▲","-"))),ROUND(VALUE(SUBSTITUTE(実質収支比率等に係る経年分析!G$49,"▲","-")),2),NA())</f>
        <v>2.41</v>
      </c>
      <c r="D21" s="156">
        <f>IF(ISNUMBER(VALUE(SUBSTITUTE(実質収支比率等に係る経年分析!H$49,"▲","-"))),ROUND(VALUE(SUBSTITUTE(実質収支比率等に係る経年分析!H$49,"▲","-")),2),NA())</f>
        <v>-0.21</v>
      </c>
      <c r="E21" s="156">
        <f>IF(ISNUMBER(VALUE(SUBSTITUTE(実質収支比率等に係る経年分析!I$49,"▲","-"))),ROUND(VALUE(SUBSTITUTE(実質収支比率等に係る経年分析!I$49,"▲","-")),2),NA())</f>
        <v>-1.71</v>
      </c>
      <c r="F21" s="156">
        <f>IF(ISNUMBER(VALUE(SUBSTITUTE(実質収支比率等に係る経年分析!J$49,"▲","-"))),ROUND(VALUE(SUBSTITUTE(実質収支比率等に係る経年分析!J$49,"▲","-")),2),NA())</f>
        <v>-0.47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市営墓地事業特別会計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7.0000000000000007E-2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4.78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4.96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0.48</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4.6399999999999997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3.42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1.57</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4.6900000000000004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6.21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8.4499999999999993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10.84</v>
      </c>
    </row>
    <row r="36" spans="1:16" x14ac:dyDescent="0.15">
      <c r="A36" s="157" t="str">
        <f>IF(連結実質赤字比率に係る赤字・黒字の構成分析!C$34="",NA(),連結実質赤字比率に係る赤字・黒字の構成分析!C$34)</f>
        <v>駐車場事業特別会計</v>
      </c>
      <c r="B36" s="157">
        <f>IF(ROUND(VALUE(SUBSTITUTE(連結実質赤字比率に係る赤字・黒字の構成分析!F$34,"▲", "-")), 2) &lt; 0, ABS(ROUND(VALUE(SUBSTITUTE(連結実質赤字比率に係る赤字・黒字の構成分析!F$34,"▲", "-")), 2)), NA())</f>
        <v>1.71</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1.67</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1.54</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1.29</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1.05</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4888</v>
      </c>
      <c r="E42" s="158"/>
      <c r="F42" s="158"/>
      <c r="G42" s="158">
        <f>'実質公債費比率（分子）の構造'!L$52</f>
        <v>4852</v>
      </c>
      <c r="H42" s="158"/>
      <c r="I42" s="158"/>
      <c r="J42" s="158">
        <f>'実質公債費比率（分子）の構造'!M$52</f>
        <v>4982</v>
      </c>
      <c r="K42" s="158"/>
      <c r="L42" s="158"/>
      <c r="M42" s="158">
        <f>'実質公債費比率（分子）の構造'!N$52</f>
        <v>4881</v>
      </c>
      <c r="N42" s="158"/>
      <c r="O42" s="158"/>
      <c r="P42" s="158">
        <f>'実質公債費比率（分子）の構造'!O$52</f>
        <v>4539</v>
      </c>
    </row>
    <row r="43" spans="1:16" x14ac:dyDescent="0.15">
      <c r="A43" s="158" t="s">
        <v>16</v>
      </c>
      <c r="B43" s="158">
        <f>'実質公債費比率（分子）の構造'!K$51</f>
        <v>3</v>
      </c>
      <c r="C43" s="158"/>
      <c r="D43" s="158"/>
      <c r="E43" s="158">
        <f>'実質公債費比率（分子）の構造'!L$51</f>
        <v>1</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2</v>
      </c>
      <c r="C44" s="158"/>
      <c r="D44" s="158"/>
      <c r="E44" s="158" t="str">
        <f>'実質公債費比率（分子）の構造'!L$50</f>
        <v>-</v>
      </c>
      <c r="F44" s="158"/>
      <c r="G44" s="158"/>
      <c r="H44" s="158" t="str">
        <f>'実質公債費比率（分子）の構造'!M$50</f>
        <v>-</v>
      </c>
      <c r="I44" s="158"/>
      <c r="J44" s="158"/>
      <c r="K44" s="158">
        <f>'実質公債費比率（分子）の構造'!N$50</f>
        <v>67</v>
      </c>
      <c r="L44" s="158"/>
      <c r="M44" s="158"/>
      <c r="N44" s="158">
        <f>'実質公債費比率（分子）の構造'!O$50</f>
        <v>46</v>
      </c>
      <c r="O44" s="158"/>
      <c r="P44" s="158"/>
    </row>
    <row r="45" spans="1:16" x14ac:dyDescent="0.15">
      <c r="A45" s="158" t="s">
        <v>63</v>
      </c>
      <c r="B45" s="158">
        <f>'実質公債費比率（分子）の構造'!K$49</f>
        <v>324</v>
      </c>
      <c r="C45" s="158"/>
      <c r="D45" s="158"/>
      <c r="E45" s="158">
        <f>'実質公債費比率（分子）の構造'!L$49</f>
        <v>324</v>
      </c>
      <c r="F45" s="158"/>
      <c r="G45" s="158"/>
      <c r="H45" s="158">
        <f>'実質公債費比率（分子）の構造'!M$49</f>
        <v>296</v>
      </c>
      <c r="I45" s="158"/>
      <c r="J45" s="158"/>
      <c r="K45" s="158">
        <f>'実質公債費比率（分子）の構造'!N$49</f>
        <v>323</v>
      </c>
      <c r="L45" s="158"/>
      <c r="M45" s="158"/>
      <c r="N45" s="158">
        <f>'実質公債費比率（分子）の構造'!O$49</f>
        <v>265</v>
      </c>
      <c r="O45" s="158"/>
      <c r="P45" s="158"/>
    </row>
    <row r="46" spans="1:16" x14ac:dyDescent="0.15">
      <c r="A46" s="158" t="s">
        <v>64</v>
      </c>
      <c r="B46" s="158">
        <f>'実質公債費比率（分子）の構造'!K$48</f>
        <v>1192</v>
      </c>
      <c r="C46" s="158"/>
      <c r="D46" s="158"/>
      <c r="E46" s="158">
        <f>'実質公債費比率（分子）の構造'!L$48</f>
        <v>1047</v>
      </c>
      <c r="F46" s="158"/>
      <c r="G46" s="158"/>
      <c r="H46" s="158">
        <f>'実質公債費比率（分子）の構造'!M$48</f>
        <v>959</v>
      </c>
      <c r="I46" s="158"/>
      <c r="J46" s="158"/>
      <c r="K46" s="158">
        <f>'実質公債費比率（分子）の構造'!N$48</f>
        <v>1138</v>
      </c>
      <c r="L46" s="158"/>
      <c r="M46" s="158"/>
      <c r="N46" s="158">
        <f>'実質公債費比率（分子）の構造'!O$48</f>
        <v>1179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5703</v>
      </c>
      <c r="C49" s="158"/>
      <c r="D49" s="158"/>
      <c r="E49" s="158">
        <f>'実質公債費比率（分子）の構造'!L$45</f>
        <v>5821</v>
      </c>
      <c r="F49" s="158"/>
      <c r="G49" s="158"/>
      <c r="H49" s="158">
        <f>'実質公債費比率（分子）の構造'!M$45</f>
        <v>6032</v>
      </c>
      <c r="I49" s="158"/>
      <c r="J49" s="158"/>
      <c r="K49" s="158">
        <f>'実質公債費比率（分子）の構造'!N$45</f>
        <v>6162</v>
      </c>
      <c r="L49" s="158"/>
      <c r="M49" s="158"/>
      <c r="N49" s="158">
        <f>'実質公債費比率（分子）の構造'!O$45</f>
        <v>6005</v>
      </c>
      <c r="O49" s="158"/>
      <c r="P49" s="158"/>
    </row>
    <row r="50" spans="1:16" x14ac:dyDescent="0.15">
      <c r="A50" s="158" t="s">
        <v>67</v>
      </c>
      <c r="B50" s="158" t="e">
        <f>NA()</f>
        <v>#N/A</v>
      </c>
      <c r="C50" s="158">
        <f>IF(ISNUMBER('実質公債費比率（分子）の構造'!K$53),'実質公債費比率（分子）の構造'!K$53,NA())</f>
        <v>2336</v>
      </c>
      <c r="D50" s="158" t="e">
        <f>NA()</f>
        <v>#N/A</v>
      </c>
      <c r="E50" s="158" t="e">
        <f>NA()</f>
        <v>#N/A</v>
      </c>
      <c r="F50" s="158">
        <f>IF(ISNUMBER('実質公債費比率（分子）の構造'!L$53),'実質公債費比率（分子）の構造'!L$53,NA())</f>
        <v>2341</v>
      </c>
      <c r="G50" s="158" t="e">
        <f>NA()</f>
        <v>#N/A</v>
      </c>
      <c r="H50" s="158" t="e">
        <f>NA()</f>
        <v>#N/A</v>
      </c>
      <c r="I50" s="158">
        <f>IF(ISNUMBER('実質公債費比率（分子）の構造'!M$53),'実質公債費比率（分子）の構造'!M$53,NA())</f>
        <v>2305</v>
      </c>
      <c r="J50" s="158" t="e">
        <f>NA()</f>
        <v>#N/A</v>
      </c>
      <c r="K50" s="158" t="e">
        <f>NA()</f>
        <v>#N/A</v>
      </c>
      <c r="L50" s="158">
        <f>IF(ISNUMBER('実質公債費比率（分子）の構造'!N$53),'実質公債費比率（分子）の構造'!N$53,NA())</f>
        <v>2809</v>
      </c>
      <c r="M50" s="158" t="e">
        <f>NA()</f>
        <v>#N/A</v>
      </c>
      <c r="N50" s="158" t="e">
        <f>NA()</f>
        <v>#N/A</v>
      </c>
      <c r="O50" s="158">
        <f>IF(ISNUMBER('実質公債費比率（分子）の構造'!O$53),'実質公債費比率（分子）の構造'!O$53,NA())</f>
        <v>2956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60415</v>
      </c>
      <c r="E56" s="157"/>
      <c r="F56" s="157"/>
      <c r="G56" s="157">
        <f>'将来負担比率（分子）の構造'!J$52</f>
        <v>60634</v>
      </c>
      <c r="H56" s="157"/>
      <c r="I56" s="157"/>
      <c r="J56" s="157">
        <f>'将来負担比率（分子）の構造'!K$52</f>
        <v>58887</v>
      </c>
      <c r="K56" s="157"/>
      <c r="L56" s="157"/>
      <c r="M56" s="157">
        <f>'将来負担比率（分子）の構造'!L$52</f>
        <v>57155</v>
      </c>
      <c r="N56" s="157"/>
      <c r="O56" s="157"/>
      <c r="P56" s="157">
        <f>'将来負担比率（分子）の構造'!M$52</f>
        <v>55072</v>
      </c>
    </row>
    <row r="57" spans="1:16" x14ac:dyDescent="0.15">
      <c r="A57" s="157" t="s">
        <v>42</v>
      </c>
      <c r="B57" s="157"/>
      <c r="C57" s="157"/>
      <c r="D57" s="157">
        <f>'将来負担比率（分子）の構造'!I$51</f>
        <v>1867</v>
      </c>
      <c r="E57" s="157"/>
      <c r="F57" s="157"/>
      <c r="G57" s="157">
        <f>'将来負担比率（分子）の構造'!J$51</f>
        <v>1743</v>
      </c>
      <c r="H57" s="157"/>
      <c r="I57" s="157"/>
      <c r="J57" s="157">
        <f>'将来負担比率（分子）の構造'!K$51</f>
        <v>1492</v>
      </c>
      <c r="K57" s="157"/>
      <c r="L57" s="157"/>
      <c r="M57" s="157">
        <f>'将来負担比率（分子）の構造'!L$51</f>
        <v>1242</v>
      </c>
      <c r="N57" s="157"/>
      <c r="O57" s="157"/>
      <c r="P57" s="157">
        <f>'将来負担比率（分子）の構造'!M$51</f>
        <v>1609</v>
      </c>
    </row>
    <row r="58" spans="1:16" x14ac:dyDescent="0.15">
      <c r="A58" s="157" t="s">
        <v>41</v>
      </c>
      <c r="B58" s="157"/>
      <c r="C58" s="157"/>
      <c r="D58" s="157">
        <f>'将来負担比率（分子）の構造'!I$50</f>
        <v>6504</v>
      </c>
      <c r="E58" s="157"/>
      <c r="F58" s="157"/>
      <c r="G58" s="157">
        <f>'将来負担比率（分子）の構造'!J$50</f>
        <v>7082</v>
      </c>
      <c r="H58" s="157"/>
      <c r="I58" s="157"/>
      <c r="J58" s="157">
        <f>'将来負担比率（分子）の構造'!K$50</f>
        <v>10312</v>
      </c>
      <c r="K58" s="157"/>
      <c r="L58" s="157"/>
      <c r="M58" s="157">
        <f>'将来負担比率（分子）の構造'!L$50</f>
        <v>11500</v>
      </c>
      <c r="N58" s="157"/>
      <c r="O58" s="157"/>
      <c r="P58" s="157">
        <f>'将来負担比率（分子）の構造'!M$50</f>
        <v>11992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v>
      </c>
      <c r="C61" s="157"/>
      <c r="D61" s="157"/>
      <c r="E61" s="157">
        <f>'将来負担比率（分子）の構造'!J$46</f>
        <v>7</v>
      </c>
      <c r="F61" s="157"/>
      <c r="G61" s="157"/>
      <c r="H61" s="157">
        <f>'将来負担比率（分子）の構造'!K$46</f>
        <v>1</v>
      </c>
      <c r="I61" s="157"/>
      <c r="J61" s="157"/>
      <c r="K61" s="157">
        <f>'将来負担比率（分子）の構造'!L$46</f>
        <v>0</v>
      </c>
      <c r="L61" s="157"/>
      <c r="M61" s="157"/>
      <c r="N61" s="157">
        <f>'将来負担比率（分子）の構造'!M$46</f>
        <v>1</v>
      </c>
      <c r="O61" s="157"/>
      <c r="P61" s="157"/>
    </row>
    <row r="62" spans="1:16" x14ac:dyDescent="0.15">
      <c r="A62" s="157" t="s">
        <v>35</v>
      </c>
      <c r="B62" s="157">
        <f>'将来負担比率（分子）の構造'!I$45</f>
        <v>5594</v>
      </c>
      <c r="C62" s="157"/>
      <c r="D62" s="157"/>
      <c r="E62" s="157">
        <f>'将来負担比率（分子）の構造'!J$45</f>
        <v>5339</v>
      </c>
      <c r="F62" s="157"/>
      <c r="G62" s="157"/>
      <c r="H62" s="157">
        <f>'将来負担比率（分子）の構造'!K$45</f>
        <v>5318</v>
      </c>
      <c r="I62" s="157"/>
      <c r="J62" s="157"/>
      <c r="K62" s="157">
        <f>'将来負担比率（分子）の構造'!L$45</f>
        <v>5322</v>
      </c>
      <c r="L62" s="157"/>
      <c r="M62" s="157"/>
      <c r="N62" s="157">
        <f>'将来負担比率（分子）の構造'!M$45</f>
        <v>5356</v>
      </c>
      <c r="O62" s="157"/>
      <c r="P62" s="157"/>
    </row>
    <row r="63" spans="1:16" x14ac:dyDescent="0.15">
      <c r="A63" s="157" t="s">
        <v>34</v>
      </c>
      <c r="B63" s="157">
        <f>'将来負担比率（分子）の構造'!I$44</f>
        <v>1604</v>
      </c>
      <c r="C63" s="157"/>
      <c r="D63" s="157"/>
      <c r="E63" s="157">
        <f>'将来負担比率（分子）の構造'!J$44</f>
        <v>1604</v>
      </c>
      <c r="F63" s="157"/>
      <c r="G63" s="157"/>
      <c r="H63" s="157">
        <f>'将来負担比率（分子）の構造'!K$44</f>
        <v>1150</v>
      </c>
      <c r="I63" s="157"/>
      <c r="J63" s="157"/>
      <c r="K63" s="157">
        <f>'将来負担比率（分子）の構造'!L$44</f>
        <v>1024</v>
      </c>
      <c r="L63" s="157"/>
      <c r="M63" s="157"/>
      <c r="N63" s="157">
        <f>'将来負担比率（分子）の構造'!M$44</f>
        <v>867</v>
      </c>
      <c r="O63" s="157"/>
      <c r="P63" s="157"/>
    </row>
    <row r="64" spans="1:16" x14ac:dyDescent="0.15">
      <c r="A64" s="157" t="s">
        <v>33</v>
      </c>
      <c r="B64" s="157">
        <f>'将来負担比率（分子）の構造'!I$43</f>
        <v>20217</v>
      </c>
      <c r="C64" s="157"/>
      <c r="D64" s="157"/>
      <c r="E64" s="157">
        <f>'将来負担比率（分子）の構造'!J$43</f>
        <v>19883</v>
      </c>
      <c r="F64" s="157"/>
      <c r="G64" s="157"/>
      <c r="H64" s="157">
        <f>'将来負担比率（分子）の構造'!K$43</f>
        <v>18859</v>
      </c>
      <c r="I64" s="157"/>
      <c r="J64" s="157"/>
      <c r="K64" s="157">
        <f>'将来負担比率（分子）の構造'!L$43</f>
        <v>17847</v>
      </c>
      <c r="L64" s="157"/>
      <c r="M64" s="157"/>
      <c r="N64" s="157">
        <f>'将来負担比率（分子）の構造'!M$43</f>
        <v>18452</v>
      </c>
      <c r="O64" s="157"/>
      <c r="P64" s="157"/>
    </row>
    <row r="65" spans="1:16" x14ac:dyDescent="0.15">
      <c r="A65" s="157" t="s">
        <v>32</v>
      </c>
      <c r="B65" s="157">
        <f>'将来負担比率（分子）の構造'!I$42</f>
        <v>512</v>
      </c>
      <c r="C65" s="157"/>
      <c r="D65" s="157"/>
      <c r="E65" s="157">
        <f>'将来負担比率（分子）の構造'!J$42</f>
        <v>424</v>
      </c>
      <c r="F65" s="157"/>
      <c r="G65" s="157"/>
      <c r="H65" s="157">
        <f>'将来負担比率（分子）の構造'!K$42</f>
        <v>374</v>
      </c>
      <c r="I65" s="157"/>
      <c r="J65" s="157"/>
      <c r="K65" s="157">
        <f>'将来負担比率（分子）の構造'!L$42</f>
        <v>154</v>
      </c>
      <c r="L65" s="157"/>
      <c r="M65" s="157"/>
      <c r="N65" s="157">
        <f>'将来負担比率（分子）の構造'!M$42</f>
        <v>138</v>
      </c>
      <c r="O65" s="157"/>
      <c r="P65" s="157"/>
    </row>
    <row r="66" spans="1:16" x14ac:dyDescent="0.15">
      <c r="A66" s="157" t="s">
        <v>31</v>
      </c>
      <c r="B66" s="157">
        <f>'将来負担比率（分子）の構造'!I$41</f>
        <v>62714</v>
      </c>
      <c r="C66" s="157"/>
      <c r="D66" s="157"/>
      <c r="E66" s="157">
        <f>'将来負担比率（分子）の構造'!J$41</f>
        <v>62016</v>
      </c>
      <c r="F66" s="157"/>
      <c r="G66" s="157"/>
      <c r="H66" s="157">
        <f>'将来負担比率（分子）の構造'!K$41</f>
        <v>59841</v>
      </c>
      <c r="I66" s="157"/>
      <c r="J66" s="157"/>
      <c r="K66" s="157">
        <f>'将来負担比率（分子）の構造'!L$41</f>
        <v>58619</v>
      </c>
      <c r="L66" s="157"/>
      <c r="M66" s="157"/>
      <c r="N66" s="157">
        <f>'将来負担比率（分子）の構造'!M$41</f>
        <v>57699</v>
      </c>
      <c r="O66" s="157"/>
      <c r="P66" s="157"/>
    </row>
    <row r="67" spans="1:16" x14ac:dyDescent="0.15">
      <c r="A67" s="157" t="s">
        <v>71</v>
      </c>
      <c r="B67" s="157" t="e">
        <f>NA()</f>
        <v>#N/A</v>
      </c>
      <c r="C67" s="157">
        <f>IF(ISNUMBER('将来負担比率（分子）の構造'!I$53), IF('将来負担比率（分子）の構造'!I$53 &lt; 0, 0, '将来負担比率（分子）の構造'!I$53), NA())</f>
        <v>21857</v>
      </c>
      <c r="D67" s="157" t="e">
        <f>NA()</f>
        <v>#N/A</v>
      </c>
      <c r="E67" s="157" t="e">
        <f>NA()</f>
        <v>#N/A</v>
      </c>
      <c r="F67" s="157">
        <f>IF(ISNUMBER('将来負担比率（分子）の構造'!J$53), IF('将来負担比率（分子）の構造'!J$53 &lt; 0, 0, '将来負担比率（分子）の構造'!J$53), NA())</f>
        <v>19814</v>
      </c>
      <c r="G67" s="157" t="e">
        <f>NA()</f>
        <v>#N/A</v>
      </c>
      <c r="H67" s="157" t="e">
        <f>NA()</f>
        <v>#N/A</v>
      </c>
      <c r="I67" s="157">
        <f>IF(ISNUMBER('将来負担比率（分子）の構造'!K$53), IF('将来負担比率（分子）の構造'!K$53 &lt; 0, 0, '将来負担比率（分子）の構造'!K$53), NA())</f>
        <v>14852</v>
      </c>
      <c r="J67" s="157" t="e">
        <f>NA()</f>
        <v>#N/A</v>
      </c>
      <c r="K67" s="157" t="e">
        <f>NA()</f>
        <v>#N/A</v>
      </c>
      <c r="L67" s="157">
        <f>IF(ISNUMBER('将来負担比率（分子）の構造'!L$53), IF('将来負担比率（分子）の構造'!L$53 &lt; 0, 0, '将来負担比率（分子）の構造'!L$53), NA())</f>
        <v>13069</v>
      </c>
      <c r="M67" s="157" t="e">
        <f>NA()</f>
        <v>#N/A</v>
      </c>
      <c r="N67" s="157" t="e">
        <f>NA()</f>
        <v>#N/A</v>
      </c>
      <c r="O67" s="157">
        <f>IF(ISNUMBER('将来負担比率（分子）の構造'!M$53), IF('将来負担比率（分子）の構造'!M$53 &lt; 0, 0, '将来負担比率（分子）の構造'!M$53), NA())</f>
        <v>13838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2973</v>
      </c>
      <c r="C72" s="161">
        <f>基金残高に係る経年分析!G55</f>
        <v>2963</v>
      </c>
      <c r="D72" s="161">
        <f>基金残高に係る経年分析!H55</f>
        <v>2823</v>
      </c>
    </row>
    <row r="73" spans="1:16" x14ac:dyDescent="0.15">
      <c r="A73" s="160" t="s">
        <v>74</v>
      </c>
      <c r="B73" s="161">
        <f>基金残高に係る経年分析!F56</f>
        <v>1795</v>
      </c>
      <c r="C73" s="161">
        <f>基金残高に係る経年分析!G56</f>
        <v>1869</v>
      </c>
      <c r="D73" s="161">
        <f>基金残高に係る経年分析!H56</f>
        <v>1445</v>
      </c>
    </row>
    <row r="74" spans="1:16" x14ac:dyDescent="0.15">
      <c r="A74" s="160" t="s">
        <v>75</v>
      </c>
      <c r="B74" s="161">
        <f>基金残高に係る経年分析!F57</f>
        <v>6241</v>
      </c>
      <c r="C74" s="161">
        <f>基金残高に係る経年分析!G57</f>
        <v>7204</v>
      </c>
      <c r="D74" s="161">
        <f>基金残高に係る経年分析!H57</f>
        <v>7979</v>
      </c>
    </row>
  </sheetData>
  <sheetProtection algorithmName="SHA-512" hashValue="RicJHxCh2DP8NokRqgb10H94qH9fXPFqGAD5exSrqFxNGvbVwO975T/MWZZVR34AOwsFEV95VNK4//hHXecfIg==" saltValue="H9fhGouT6XDdxSmAJyg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1" sqref="C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30" t="s">
        <v>203</v>
      </c>
      <c r="DI1" s="731"/>
      <c r="DJ1" s="731"/>
      <c r="DK1" s="731"/>
      <c r="DL1" s="731"/>
      <c r="DM1" s="731"/>
      <c r="DN1" s="732"/>
      <c r="DO1" s="196"/>
      <c r="DP1" s="730" t="s">
        <v>204</v>
      </c>
      <c r="DQ1" s="731"/>
      <c r="DR1" s="731"/>
      <c r="DS1" s="731"/>
      <c r="DT1" s="731"/>
      <c r="DU1" s="731"/>
      <c r="DV1" s="731"/>
      <c r="DW1" s="731"/>
      <c r="DX1" s="731"/>
      <c r="DY1" s="731"/>
      <c r="DZ1" s="731"/>
      <c r="EA1" s="731"/>
      <c r="EB1" s="731"/>
      <c r="EC1" s="732"/>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18949346</v>
      </c>
      <c r="S5" s="690"/>
      <c r="T5" s="690"/>
      <c r="U5" s="690"/>
      <c r="V5" s="690"/>
      <c r="W5" s="690"/>
      <c r="X5" s="690"/>
      <c r="Y5" s="715"/>
      <c r="Z5" s="728">
        <v>22.8</v>
      </c>
      <c r="AA5" s="728"/>
      <c r="AB5" s="728"/>
      <c r="AC5" s="728"/>
      <c r="AD5" s="729">
        <v>18949346</v>
      </c>
      <c r="AE5" s="729"/>
      <c r="AF5" s="729"/>
      <c r="AG5" s="729"/>
      <c r="AH5" s="729"/>
      <c r="AI5" s="729"/>
      <c r="AJ5" s="729"/>
      <c r="AK5" s="729"/>
      <c r="AL5" s="716">
        <v>53.9</v>
      </c>
      <c r="AM5" s="698"/>
      <c r="AN5" s="698"/>
      <c r="AO5" s="717"/>
      <c r="AP5" s="692" t="s">
        <v>217</v>
      </c>
      <c r="AQ5" s="693"/>
      <c r="AR5" s="693"/>
      <c r="AS5" s="693"/>
      <c r="AT5" s="693"/>
      <c r="AU5" s="693"/>
      <c r="AV5" s="693"/>
      <c r="AW5" s="693"/>
      <c r="AX5" s="693"/>
      <c r="AY5" s="693"/>
      <c r="AZ5" s="693"/>
      <c r="BA5" s="693"/>
      <c r="BB5" s="693"/>
      <c r="BC5" s="693"/>
      <c r="BD5" s="693"/>
      <c r="BE5" s="693"/>
      <c r="BF5" s="694"/>
      <c r="BG5" s="634">
        <v>18888019</v>
      </c>
      <c r="BH5" s="635"/>
      <c r="BI5" s="635"/>
      <c r="BJ5" s="635"/>
      <c r="BK5" s="635"/>
      <c r="BL5" s="635"/>
      <c r="BM5" s="635"/>
      <c r="BN5" s="636"/>
      <c r="BO5" s="672">
        <v>99.7</v>
      </c>
      <c r="BP5" s="672"/>
      <c r="BQ5" s="672"/>
      <c r="BR5" s="672"/>
      <c r="BS5" s="673">
        <v>935089</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395202</v>
      </c>
      <c r="S6" s="635"/>
      <c r="T6" s="635"/>
      <c r="U6" s="635"/>
      <c r="V6" s="635"/>
      <c r="W6" s="635"/>
      <c r="X6" s="635"/>
      <c r="Y6" s="636"/>
      <c r="Z6" s="672">
        <v>0.5</v>
      </c>
      <c r="AA6" s="672"/>
      <c r="AB6" s="672"/>
      <c r="AC6" s="672"/>
      <c r="AD6" s="673">
        <v>395202</v>
      </c>
      <c r="AE6" s="673"/>
      <c r="AF6" s="673"/>
      <c r="AG6" s="673"/>
      <c r="AH6" s="673"/>
      <c r="AI6" s="673"/>
      <c r="AJ6" s="673"/>
      <c r="AK6" s="673"/>
      <c r="AL6" s="637">
        <v>1.1000000000000001</v>
      </c>
      <c r="AM6" s="638"/>
      <c r="AN6" s="638"/>
      <c r="AO6" s="674"/>
      <c r="AP6" s="631" t="s">
        <v>222</v>
      </c>
      <c r="AQ6" s="632"/>
      <c r="AR6" s="632"/>
      <c r="AS6" s="632"/>
      <c r="AT6" s="632"/>
      <c r="AU6" s="632"/>
      <c r="AV6" s="632"/>
      <c r="AW6" s="632"/>
      <c r="AX6" s="632"/>
      <c r="AY6" s="632"/>
      <c r="AZ6" s="632"/>
      <c r="BA6" s="632"/>
      <c r="BB6" s="632"/>
      <c r="BC6" s="632"/>
      <c r="BD6" s="632"/>
      <c r="BE6" s="632"/>
      <c r="BF6" s="633"/>
      <c r="BG6" s="634">
        <v>18888019</v>
      </c>
      <c r="BH6" s="635"/>
      <c r="BI6" s="635"/>
      <c r="BJ6" s="635"/>
      <c r="BK6" s="635"/>
      <c r="BL6" s="635"/>
      <c r="BM6" s="635"/>
      <c r="BN6" s="636"/>
      <c r="BO6" s="672">
        <v>99.7</v>
      </c>
      <c r="BP6" s="672"/>
      <c r="BQ6" s="672"/>
      <c r="BR6" s="672"/>
      <c r="BS6" s="673">
        <v>935089</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347931</v>
      </c>
      <c r="CS6" s="635"/>
      <c r="CT6" s="635"/>
      <c r="CU6" s="635"/>
      <c r="CV6" s="635"/>
      <c r="CW6" s="635"/>
      <c r="CX6" s="635"/>
      <c r="CY6" s="636"/>
      <c r="CZ6" s="716">
        <v>0.4</v>
      </c>
      <c r="DA6" s="698"/>
      <c r="DB6" s="698"/>
      <c r="DC6" s="718"/>
      <c r="DD6" s="640">
        <v>5318</v>
      </c>
      <c r="DE6" s="635"/>
      <c r="DF6" s="635"/>
      <c r="DG6" s="635"/>
      <c r="DH6" s="635"/>
      <c r="DI6" s="635"/>
      <c r="DJ6" s="635"/>
      <c r="DK6" s="635"/>
      <c r="DL6" s="635"/>
      <c r="DM6" s="635"/>
      <c r="DN6" s="635"/>
      <c r="DO6" s="635"/>
      <c r="DP6" s="636"/>
      <c r="DQ6" s="640">
        <v>344018</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12390</v>
      </c>
      <c r="S7" s="635"/>
      <c r="T7" s="635"/>
      <c r="U7" s="635"/>
      <c r="V7" s="635"/>
      <c r="W7" s="635"/>
      <c r="X7" s="635"/>
      <c r="Y7" s="636"/>
      <c r="Z7" s="672">
        <v>0</v>
      </c>
      <c r="AA7" s="672"/>
      <c r="AB7" s="672"/>
      <c r="AC7" s="672"/>
      <c r="AD7" s="673">
        <v>12390</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8680767</v>
      </c>
      <c r="BH7" s="635"/>
      <c r="BI7" s="635"/>
      <c r="BJ7" s="635"/>
      <c r="BK7" s="635"/>
      <c r="BL7" s="635"/>
      <c r="BM7" s="635"/>
      <c r="BN7" s="636"/>
      <c r="BO7" s="672">
        <v>45.8</v>
      </c>
      <c r="BP7" s="672"/>
      <c r="BQ7" s="672"/>
      <c r="BR7" s="672"/>
      <c r="BS7" s="673">
        <v>363127</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8795149</v>
      </c>
      <c r="CS7" s="635"/>
      <c r="CT7" s="635"/>
      <c r="CU7" s="635"/>
      <c r="CV7" s="635"/>
      <c r="CW7" s="635"/>
      <c r="CX7" s="635"/>
      <c r="CY7" s="636"/>
      <c r="CZ7" s="672">
        <v>10.7</v>
      </c>
      <c r="DA7" s="672"/>
      <c r="DB7" s="672"/>
      <c r="DC7" s="672"/>
      <c r="DD7" s="640">
        <v>176059</v>
      </c>
      <c r="DE7" s="635"/>
      <c r="DF7" s="635"/>
      <c r="DG7" s="635"/>
      <c r="DH7" s="635"/>
      <c r="DI7" s="635"/>
      <c r="DJ7" s="635"/>
      <c r="DK7" s="635"/>
      <c r="DL7" s="635"/>
      <c r="DM7" s="635"/>
      <c r="DN7" s="635"/>
      <c r="DO7" s="635"/>
      <c r="DP7" s="636"/>
      <c r="DQ7" s="640">
        <v>4860432</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179539</v>
      </c>
      <c r="S8" s="635"/>
      <c r="T8" s="635"/>
      <c r="U8" s="635"/>
      <c r="V8" s="635"/>
      <c r="W8" s="635"/>
      <c r="X8" s="635"/>
      <c r="Y8" s="636"/>
      <c r="Z8" s="672">
        <v>0.2</v>
      </c>
      <c r="AA8" s="672"/>
      <c r="AB8" s="672"/>
      <c r="AC8" s="672"/>
      <c r="AD8" s="673">
        <v>179539</v>
      </c>
      <c r="AE8" s="673"/>
      <c r="AF8" s="673"/>
      <c r="AG8" s="673"/>
      <c r="AH8" s="673"/>
      <c r="AI8" s="673"/>
      <c r="AJ8" s="673"/>
      <c r="AK8" s="673"/>
      <c r="AL8" s="637">
        <v>0.5</v>
      </c>
      <c r="AM8" s="638"/>
      <c r="AN8" s="638"/>
      <c r="AO8" s="674"/>
      <c r="AP8" s="631" t="s">
        <v>228</v>
      </c>
      <c r="AQ8" s="632"/>
      <c r="AR8" s="632"/>
      <c r="AS8" s="632"/>
      <c r="AT8" s="632"/>
      <c r="AU8" s="632"/>
      <c r="AV8" s="632"/>
      <c r="AW8" s="632"/>
      <c r="AX8" s="632"/>
      <c r="AY8" s="632"/>
      <c r="AZ8" s="632"/>
      <c r="BA8" s="632"/>
      <c r="BB8" s="632"/>
      <c r="BC8" s="632"/>
      <c r="BD8" s="632"/>
      <c r="BE8" s="632"/>
      <c r="BF8" s="633"/>
      <c r="BG8" s="634">
        <v>231534</v>
      </c>
      <c r="BH8" s="635"/>
      <c r="BI8" s="635"/>
      <c r="BJ8" s="635"/>
      <c r="BK8" s="635"/>
      <c r="BL8" s="635"/>
      <c r="BM8" s="635"/>
      <c r="BN8" s="636"/>
      <c r="BO8" s="672">
        <v>1.2</v>
      </c>
      <c r="BP8" s="672"/>
      <c r="BQ8" s="672"/>
      <c r="BR8" s="672"/>
      <c r="BS8" s="673" t="s">
        <v>121</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32057611</v>
      </c>
      <c r="CS8" s="635"/>
      <c r="CT8" s="635"/>
      <c r="CU8" s="635"/>
      <c r="CV8" s="635"/>
      <c r="CW8" s="635"/>
      <c r="CX8" s="635"/>
      <c r="CY8" s="636"/>
      <c r="CZ8" s="672">
        <v>39</v>
      </c>
      <c r="DA8" s="672"/>
      <c r="DB8" s="672"/>
      <c r="DC8" s="672"/>
      <c r="DD8" s="640">
        <v>1140694</v>
      </c>
      <c r="DE8" s="635"/>
      <c r="DF8" s="635"/>
      <c r="DG8" s="635"/>
      <c r="DH8" s="635"/>
      <c r="DI8" s="635"/>
      <c r="DJ8" s="635"/>
      <c r="DK8" s="635"/>
      <c r="DL8" s="635"/>
      <c r="DM8" s="635"/>
      <c r="DN8" s="635"/>
      <c r="DO8" s="635"/>
      <c r="DP8" s="636"/>
      <c r="DQ8" s="640">
        <v>15065110</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235032</v>
      </c>
      <c r="S9" s="635"/>
      <c r="T9" s="635"/>
      <c r="U9" s="635"/>
      <c r="V9" s="635"/>
      <c r="W9" s="635"/>
      <c r="X9" s="635"/>
      <c r="Y9" s="636"/>
      <c r="Z9" s="672">
        <v>0.3</v>
      </c>
      <c r="AA9" s="672"/>
      <c r="AB9" s="672"/>
      <c r="AC9" s="672"/>
      <c r="AD9" s="673">
        <v>235032</v>
      </c>
      <c r="AE9" s="673"/>
      <c r="AF9" s="673"/>
      <c r="AG9" s="673"/>
      <c r="AH9" s="673"/>
      <c r="AI9" s="673"/>
      <c r="AJ9" s="673"/>
      <c r="AK9" s="673"/>
      <c r="AL9" s="637">
        <v>0.7</v>
      </c>
      <c r="AM9" s="638"/>
      <c r="AN9" s="638"/>
      <c r="AO9" s="674"/>
      <c r="AP9" s="631" t="s">
        <v>231</v>
      </c>
      <c r="AQ9" s="632"/>
      <c r="AR9" s="632"/>
      <c r="AS9" s="632"/>
      <c r="AT9" s="632"/>
      <c r="AU9" s="632"/>
      <c r="AV9" s="632"/>
      <c r="AW9" s="632"/>
      <c r="AX9" s="632"/>
      <c r="AY9" s="632"/>
      <c r="AZ9" s="632"/>
      <c r="BA9" s="632"/>
      <c r="BB9" s="632"/>
      <c r="BC9" s="632"/>
      <c r="BD9" s="632"/>
      <c r="BE9" s="632"/>
      <c r="BF9" s="633"/>
      <c r="BG9" s="634">
        <v>6931551</v>
      </c>
      <c r="BH9" s="635"/>
      <c r="BI9" s="635"/>
      <c r="BJ9" s="635"/>
      <c r="BK9" s="635"/>
      <c r="BL9" s="635"/>
      <c r="BM9" s="635"/>
      <c r="BN9" s="636"/>
      <c r="BO9" s="672">
        <v>36.6</v>
      </c>
      <c r="BP9" s="672"/>
      <c r="BQ9" s="672"/>
      <c r="BR9" s="672"/>
      <c r="BS9" s="673" t="s">
        <v>121</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5360300</v>
      </c>
      <c r="CS9" s="635"/>
      <c r="CT9" s="635"/>
      <c r="CU9" s="635"/>
      <c r="CV9" s="635"/>
      <c r="CW9" s="635"/>
      <c r="CX9" s="635"/>
      <c r="CY9" s="636"/>
      <c r="CZ9" s="672">
        <v>6.5</v>
      </c>
      <c r="DA9" s="672"/>
      <c r="DB9" s="672"/>
      <c r="DC9" s="672"/>
      <c r="DD9" s="640">
        <v>367130</v>
      </c>
      <c r="DE9" s="635"/>
      <c r="DF9" s="635"/>
      <c r="DG9" s="635"/>
      <c r="DH9" s="635"/>
      <c r="DI9" s="635"/>
      <c r="DJ9" s="635"/>
      <c r="DK9" s="635"/>
      <c r="DL9" s="635"/>
      <c r="DM9" s="635"/>
      <c r="DN9" s="635"/>
      <c r="DO9" s="635"/>
      <c r="DP9" s="636"/>
      <c r="DQ9" s="640">
        <v>3697903</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588928</v>
      </c>
      <c r="BH10" s="635"/>
      <c r="BI10" s="635"/>
      <c r="BJ10" s="635"/>
      <c r="BK10" s="635"/>
      <c r="BL10" s="635"/>
      <c r="BM10" s="635"/>
      <c r="BN10" s="636"/>
      <c r="BO10" s="672">
        <v>3.1</v>
      </c>
      <c r="BP10" s="672"/>
      <c r="BQ10" s="672"/>
      <c r="BR10" s="672"/>
      <c r="BS10" s="673">
        <v>98076</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v>143280</v>
      </c>
      <c r="CS10" s="635"/>
      <c r="CT10" s="635"/>
      <c r="CU10" s="635"/>
      <c r="CV10" s="635"/>
      <c r="CW10" s="635"/>
      <c r="CX10" s="635"/>
      <c r="CY10" s="636"/>
      <c r="CZ10" s="672">
        <v>0.2</v>
      </c>
      <c r="DA10" s="672"/>
      <c r="DB10" s="672"/>
      <c r="DC10" s="672"/>
      <c r="DD10" s="640">
        <v>10567</v>
      </c>
      <c r="DE10" s="635"/>
      <c r="DF10" s="635"/>
      <c r="DG10" s="635"/>
      <c r="DH10" s="635"/>
      <c r="DI10" s="635"/>
      <c r="DJ10" s="635"/>
      <c r="DK10" s="635"/>
      <c r="DL10" s="635"/>
      <c r="DM10" s="635"/>
      <c r="DN10" s="635"/>
      <c r="DO10" s="635"/>
      <c r="DP10" s="636"/>
      <c r="DQ10" s="640">
        <v>31575</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3905539</v>
      </c>
      <c r="S11" s="635"/>
      <c r="T11" s="635"/>
      <c r="U11" s="635"/>
      <c r="V11" s="635"/>
      <c r="W11" s="635"/>
      <c r="X11" s="635"/>
      <c r="Y11" s="636"/>
      <c r="Z11" s="637">
        <v>4.7</v>
      </c>
      <c r="AA11" s="638"/>
      <c r="AB11" s="638"/>
      <c r="AC11" s="639"/>
      <c r="AD11" s="640">
        <v>3905539</v>
      </c>
      <c r="AE11" s="635"/>
      <c r="AF11" s="635"/>
      <c r="AG11" s="635"/>
      <c r="AH11" s="635"/>
      <c r="AI11" s="635"/>
      <c r="AJ11" s="635"/>
      <c r="AK11" s="636"/>
      <c r="AL11" s="637">
        <v>11.1</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928754</v>
      </c>
      <c r="BH11" s="635"/>
      <c r="BI11" s="635"/>
      <c r="BJ11" s="635"/>
      <c r="BK11" s="635"/>
      <c r="BL11" s="635"/>
      <c r="BM11" s="635"/>
      <c r="BN11" s="636"/>
      <c r="BO11" s="672">
        <v>4.9000000000000004</v>
      </c>
      <c r="BP11" s="672"/>
      <c r="BQ11" s="672"/>
      <c r="BR11" s="672"/>
      <c r="BS11" s="673">
        <v>265051</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1269890</v>
      </c>
      <c r="CS11" s="635"/>
      <c r="CT11" s="635"/>
      <c r="CU11" s="635"/>
      <c r="CV11" s="635"/>
      <c r="CW11" s="635"/>
      <c r="CX11" s="635"/>
      <c r="CY11" s="636"/>
      <c r="CZ11" s="672">
        <v>1.5</v>
      </c>
      <c r="DA11" s="672"/>
      <c r="DB11" s="672"/>
      <c r="DC11" s="672"/>
      <c r="DD11" s="640">
        <v>461499</v>
      </c>
      <c r="DE11" s="635"/>
      <c r="DF11" s="635"/>
      <c r="DG11" s="635"/>
      <c r="DH11" s="635"/>
      <c r="DI11" s="635"/>
      <c r="DJ11" s="635"/>
      <c r="DK11" s="635"/>
      <c r="DL11" s="635"/>
      <c r="DM11" s="635"/>
      <c r="DN11" s="635"/>
      <c r="DO11" s="635"/>
      <c r="DP11" s="636"/>
      <c r="DQ11" s="640">
        <v>646676</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6496</v>
      </c>
      <c r="S12" s="635"/>
      <c r="T12" s="635"/>
      <c r="U12" s="635"/>
      <c r="V12" s="635"/>
      <c r="W12" s="635"/>
      <c r="X12" s="635"/>
      <c r="Y12" s="636"/>
      <c r="Z12" s="672">
        <v>0</v>
      </c>
      <c r="AA12" s="672"/>
      <c r="AB12" s="672"/>
      <c r="AC12" s="672"/>
      <c r="AD12" s="673">
        <v>6496</v>
      </c>
      <c r="AE12" s="673"/>
      <c r="AF12" s="673"/>
      <c r="AG12" s="673"/>
      <c r="AH12" s="673"/>
      <c r="AI12" s="673"/>
      <c r="AJ12" s="673"/>
      <c r="AK12" s="673"/>
      <c r="AL12" s="637">
        <v>0</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8603924</v>
      </c>
      <c r="BH12" s="635"/>
      <c r="BI12" s="635"/>
      <c r="BJ12" s="635"/>
      <c r="BK12" s="635"/>
      <c r="BL12" s="635"/>
      <c r="BM12" s="635"/>
      <c r="BN12" s="636"/>
      <c r="BO12" s="672">
        <v>45.4</v>
      </c>
      <c r="BP12" s="672"/>
      <c r="BQ12" s="672"/>
      <c r="BR12" s="672"/>
      <c r="BS12" s="673">
        <v>571962</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11331142</v>
      </c>
      <c r="CS12" s="635"/>
      <c r="CT12" s="635"/>
      <c r="CU12" s="635"/>
      <c r="CV12" s="635"/>
      <c r="CW12" s="635"/>
      <c r="CX12" s="635"/>
      <c r="CY12" s="636"/>
      <c r="CZ12" s="672">
        <v>13.8</v>
      </c>
      <c r="DA12" s="672"/>
      <c r="DB12" s="672"/>
      <c r="DC12" s="672"/>
      <c r="DD12" s="640">
        <v>125446</v>
      </c>
      <c r="DE12" s="635"/>
      <c r="DF12" s="635"/>
      <c r="DG12" s="635"/>
      <c r="DH12" s="635"/>
      <c r="DI12" s="635"/>
      <c r="DJ12" s="635"/>
      <c r="DK12" s="635"/>
      <c r="DL12" s="635"/>
      <c r="DM12" s="635"/>
      <c r="DN12" s="635"/>
      <c r="DO12" s="635"/>
      <c r="DP12" s="636"/>
      <c r="DQ12" s="640">
        <v>986215</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8567953</v>
      </c>
      <c r="BH13" s="635"/>
      <c r="BI13" s="635"/>
      <c r="BJ13" s="635"/>
      <c r="BK13" s="635"/>
      <c r="BL13" s="635"/>
      <c r="BM13" s="635"/>
      <c r="BN13" s="636"/>
      <c r="BO13" s="672">
        <v>45.2</v>
      </c>
      <c r="BP13" s="672"/>
      <c r="BQ13" s="672"/>
      <c r="BR13" s="672"/>
      <c r="BS13" s="673">
        <v>571962</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7151796</v>
      </c>
      <c r="CS13" s="635"/>
      <c r="CT13" s="635"/>
      <c r="CU13" s="635"/>
      <c r="CV13" s="635"/>
      <c r="CW13" s="635"/>
      <c r="CX13" s="635"/>
      <c r="CY13" s="636"/>
      <c r="CZ13" s="672">
        <v>8.6999999999999993</v>
      </c>
      <c r="DA13" s="672"/>
      <c r="DB13" s="672"/>
      <c r="DC13" s="672"/>
      <c r="DD13" s="640">
        <v>3771058</v>
      </c>
      <c r="DE13" s="635"/>
      <c r="DF13" s="635"/>
      <c r="DG13" s="635"/>
      <c r="DH13" s="635"/>
      <c r="DI13" s="635"/>
      <c r="DJ13" s="635"/>
      <c r="DK13" s="635"/>
      <c r="DL13" s="635"/>
      <c r="DM13" s="635"/>
      <c r="DN13" s="635"/>
      <c r="DO13" s="635"/>
      <c r="DP13" s="636"/>
      <c r="DQ13" s="640">
        <v>3436791</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t="s">
        <v>121</v>
      </c>
      <c r="S14" s="635"/>
      <c r="T14" s="635"/>
      <c r="U14" s="635"/>
      <c r="V14" s="635"/>
      <c r="W14" s="635"/>
      <c r="X14" s="635"/>
      <c r="Y14" s="636"/>
      <c r="Z14" s="672" t="s">
        <v>121</v>
      </c>
      <c r="AA14" s="672"/>
      <c r="AB14" s="672"/>
      <c r="AC14" s="672"/>
      <c r="AD14" s="673" t="s">
        <v>121</v>
      </c>
      <c r="AE14" s="673"/>
      <c r="AF14" s="673"/>
      <c r="AG14" s="673"/>
      <c r="AH14" s="673"/>
      <c r="AI14" s="673"/>
      <c r="AJ14" s="673"/>
      <c r="AK14" s="673"/>
      <c r="AL14" s="637" t="s">
        <v>121</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554249</v>
      </c>
      <c r="BH14" s="635"/>
      <c r="BI14" s="635"/>
      <c r="BJ14" s="635"/>
      <c r="BK14" s="635"/>
      <c r="BL14" s="635"/>
      <c r="BM14" s="635"/>
      <c r="BN14" s="636"/>
      <c r="BO14" s="672">
        <v>2.9</v>
      </c>
      <c r="BP14" s="672"/>
      <c r="BQ14" s="672"/>
      <c r="BR14" s="672"/>
      <c r="BS14" s="673" t="s">
        <v>121</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1906785</v>
      </c>
      <c r="CS14" s="635"/>
      <c r="CT14" s="635"/>
      <c r="CU14" s="635"/>
      <c r="CV14" s="635"/>
      <c r="CW14" s="635"/>
      <c r="CX14" s="635"/>
      <c r="CY14" s="636"/>
      <c r="CZ14" s="672">
        <v>2.2999999999999998</v>
      </c>
      <c r="DA14" s="672"/>
      <c r="DB14" s="672"/>
      <c r="DC14" s="672"/>
      <c r="DD14" s="640">
        <v>71994</v>
      </c>
      <c r="DE14" s="635"/>
      <c r="DF14" s="635"/>
      <c r="DG14" s="635"/>
      <c r="DH14" s="635"/>
      <c r="DI14" s="635"/>
      <c r="DJ14" s="635"/>
      <c r="DK14" s="635"/>
      <c r="DL14" s="635"/>
      <c r="DM14" s="635"/>
      <c r="DN14" s="635"/>
      <c r="DO14" s="635"/>
      <c r="DP14" s="636"/>
      <c r="DQ14" s="640">
        <v>1811995</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v>47509</v>
      </c>
      <c r="S15" s="635"/>
      <c r="T15" s="635"/>
      <c r="U15" s="635"/>
      <c r="V15" s="635"/>
      <c r="W15" s="635"/>
      <c r="X15" s="635"/>
      <c r="Y15" s="636"/>
      <c r="Z15" s="672">
        <v>0.1</v>
      </c>
      <c r="AA15" s="672"/>
      <c r="AB15" s="672"/>
      <c r="AC15" s="672"/>
      <c r="AD15" s="673">
        <v>47509</v>
      </c>
      <c r="AE15" s="673"/>
      <c r="AF15" s="673"/>
      <c r="AG15" s="673"/>
      <c r="AH15" s="673"/>
      <c r="AI15" s="673"/>
      <c r="AJ15" s="673"/>
      <c r="AK15" s="673"/>
      <c r="AL15" s="637">
        <v>0.1</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1049079</v>
      </c>
      <c r="BH15" s="635"/>
      <c r="BI15" s="635"/>
      <c r="BJ15" s="635"/>
      <c r="BK15" s="635"/>
      <c r="BL15" s="635"/>
      <c r="BM15" s="635"/>
      <c r="BN15" s="636"/>
      <c r="BO15" s="672">
        <v>5.5</v>
      </c>
      <c r="BP15" s="672"/>
      <c r="BQ15" s="672"/>
      <c r="BR15" s="672"/>
      <c r="BS15" s="673" t="s">
        <v>121</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7773269</v>
      </c>
      <c r="CS15" s="635"/>
      <c r="CT15" s="635"/>
      <c r="CU15" s="635"/>
      <c r="CV15" s="635"/>
      <c r="CW15" s="635"/>
      <c r="CX15" s="635"/>
      <c r="CY15" s="636"/>
      <c r="CZ15" s="672">
        <v>9.5</v>
      </c>
      <c r="DA15" s="672"/>
      <c r="DB15" s="672"/>
      <c r="DC15" s="672"/>
      <c r="DD15" s="640">
        <v>3013880</v>
      </c>
      <c r="DE15" s="635"/>
      <c r="DF15" s="635"/>
      <c r="DG15" s="635"/>
      <c r="DH15" s="635"/>
      <c r="DI15" s="635"/>
      <c r="DJ15" s="635"/>
      <c r="DK15" s="635"/>
      <c r="DL15" s="635"/>
      <c r="DM15" s="635"/>
      <c r="DN15" s="635"/>
      <c r="DO15" s="635"/>
      <c r="DP15" s="636"/>
      <c r="DQ15" s="640">
        <v>3861520</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310595</v>
      </c>
      <c r="S16" s="635"/>
      <c r="T16" s="635"/>
      <c r="U16" s="635"/>
      <c r="V16" s="635"/>
      <c r="W16" s="635"/>
      <c r="X16" s="635"/>
      <c r="Y16" s="636"/>
      <c r="Z16" s="672">
        <v>0.4</v>
      </c>
      <c r="AA16" s="672"/>
      <c r="AB16" s="672"/>
      <c r="AC16" s="672"/>
      <c r="AD16" s="673">
        <v>310595</v>
      </c>
      <c r="AE16" s="673"/>
      <c r="AF16" s="673"/>
      <c r="AG16" s="673"/>
      <c r="AH16" s="673"/>
      <c r="AI16" s="673"/>
      <c r="AJ16" s="673"/>
      <c r="AK16" s="673"/>
      <c r="AL16" s="637">
        <v>0.9</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v>4997</v>
      </c>
      <c r="CS16" s="635"/>
      <c r="CT16" s="635"/>
      <c r="CU16" s="635"/>
      <c r="CV16" s="635"/>
      <c r="CW16" s="635"/>
      <c r="CX16" s="635"/>
      <c r="CY16" s="636"/>
      <c r="CZ16" s="672">
        <v>0</v>
      </c>
      <c r="DA16" s="672"/>
      <c r="DB16" s="672"/>
      <c r="DC16" s="672"/>
      <c r="DD16" s="640" t="s">
        <v>121</v>
      </c>
      <c r="DE16" s="635"/>
      <c r="DF16" s="635"/>
      <c r="DG16" s="635"/>
      <c r="DH16" s="635"/>
      <c r="DI16" s="635"/>
      <c r="DJ16" s="635"/>
      <c r="DK16" s="635"/>
      <c r="DL16" s="635"/>
      <c r="DM16" s="635"/>
      <c r="DN16" s="635"/>
      <c r="DO16" s="635"/>
      <c r="DP16" s="636"/>
      <c r="DQ16" s="640">
        <v>2924</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811132</v>
      </c>
      <c r="S17" s="635"/>
      <c r="T17" s="635"/>
      <c r="U17" s="635"/>
      <c r="V17" s="635"/>
      <c r="W17" s="635"/>
      <c r="X17" s="635"/>
      <c r="Y17" s="636"/>
      <c r="Z17" s="672">
        <v>1</v>
      </c>
      <c r="AA17" s="672"/>
      <c r="AB17" s="672"/>
      <c r="AC17" s="672"/>
      <c r="AD17" s="673">
        <v>811132</v>
      </c>
      <c r="AE17" s="673"/>
      <c r="AF17" s="673"/>
      <c r="AG17" s="673"/>
      <c r="AH17" s="673"/>
      <c r="AI17" s="673"/>
      <c r="AJ17" s="673"/>
      <c r="AK17" s="673"/>
      <c r="AL17" s="637">
        <v>2.2999999999999998</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6005973</v>
      </c>
      <c r="CS17" s="635"/>
      <c r="CT17" s="635"/>
      <c r="CU17" s="635"/>
      <c r="CV17" s="635"/>
      <c r="CW17" s="635"/>
      <c r="CX17" s="635"/>
      <c r="CY17" s="636"/>
      <c r="CZ17" s="672">
        <v>7.3</v>
      </c>
      <c r="DA17" s="672"/>
      <c r="DB17" s="672"/>
      <c r="DC17" s="672"/>
      <c r="DD17" s="640" t="s">
        <v>121</v>
      </c>
      <c r="DE17" s="635"/>
      <c r="DF17" s="635"/>
      <c r="DG17" s="635"/>
      <c r="DH17" s="635"/>
      <c r="DI17" s="635"/>
      <c r="DJ17" s="635"/>
      <c r="DK17" s="635"/>
      <c r="DL17" s="635"/>
      <c r="DM17" s="635"/>
      <c r="DN17" s="635"/>
      <c r="DO17" s="635"/>
      <c r="DP17" s="636"/>
      <c r="DQ17" s="640">
        <v>5808090</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153368</v>
      </c>
      <c r="S18" s="635"/>
      <c r="T18" s="635"/>
      <c r="U18" s="635"/>
      <c r="V18" s="635"/>
      <c r="W18" s="635"/>
      <c r="X18" s="635"/>
      <c r="Y18" s="636"/>
      <c r="Z18" s="672">
        <v>0.2</v>
      </c>
      <c r="AA18" s="672"/>
      <c r="AB18" s="672"/>
      <c r="AC18" s="672"/>
      <c r="AD18" s="673">
        <v>153368</v>
      </c>
      <c r="AE18" s="673"/>
      <c r="AF18" s="673"/>
      <c r="AG18" s="673"/>
      <c r="AH18" s="673"/>
      <c r="AI18" s="673"/>
      <c r="AJ18" s="673"/>
      <c r="AK18" s="673"/>
      <c r="AL18" s="637">
        <v>0.4</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642502</v>
      </c>
      <c r="S19" s="635"/>
      <c r="T19" s="635"/>
      <c r="U19" s="635"/>
      <c r="V19" s="635"/>
      <c r="W19" s="635"/>
      <c r="X19" s="635"/>
      <c r="Y19" s="636"/>
      <c r="Z19" s="672">
        <v>0.8</v>
      </c>
      <c r="AA19" s="672"/>
      <c r="AB19" s="672"/>
      <c r="AC19" s="672"/>
      <c r="AD19" s="673">
        <v>642502</v>
      </c>
      <c r="AE19" s="673"/>
      <c r="AF19" s="673"/>
      <c r="AG19" s="673"/>
      <c r="AH19" s="673"/>
      <c r="AI19" s="673"/>
      <c r="AJ19" s="673"/>
      <c r="AK19" s="673"/>
      <c r="AL19" s="637">
        <v>1.8</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61327</v>
      </c>
      <c r="BH19" s="635"/>
      <c r="BI19" s="635"/>
      <c r="BJ19" s="635"/>
      <c r="BK19" s="635"/>
      <c r="BL19" s="635"/>
      <c r="BM19" s="635"/>
      <c r="BN19" s="636"/>
      <c r="BO19" s="672">
        <v>0.3</v>
      </c>
      <c r="BP19" s="672"/>
      <c r="BQ19" s="672"/>
      <c r="BR19" s="672"/>
      <c r="BS19" s="673" t="s">
        <v>121</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15262</v>
      </c>
      <c r="S20" s="635"/>
      <c r="T20" s="635"/>
      <c r="U20" s="635"/>
      <c r="V20" s="635"/>
      <c r="W20" s="635"/>
      <c r="X20" s="635"/>
      <c r="Y20" s="636"/>
      <c r="Z20" s="672">
        <v>0</v>
      </c>
      <c r="AA20" s="672"/>
      <c r="AB20" s="672"/>
      <c r="AC20" s="672"/>
      <c r="AD20" s="673">
        <v>15262</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61327</v>
      </c>
      <c r="BH20" s="635"/>
      <c r="BI20" s="635"/>
      <c r="BJ20" s="635"/>
      <c r="BK20" s="635"/>
      <c r="BL20" s="635"/>
      <c r="BM20" s="635"/>
      <c r="BN20" s="636"/>
      <c r="BO20" s="672">
        <v>0.3</v>
      </c>
      <c r="BP20" s="672"/>
      <c r="BQ20" s="672"/>
      <c r="BR20" s="672"/>
      <c r="BS20" s="673" t="s">
        <v>121</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82148123</v>
      </c>
      <c r="CS20" s="635"/>
      <c r="CT20" s="635"/>
      <c r="CU20" s="635"/>
      <c r="CV20" s="635"/>
      <c r="CW20" s="635"/>
      <c r="CX20" s="635"/>
      <c r="CY20" s="636"/>
      <c r="CZ20" s="672">
        <v>100</v>
      </c>
      <c r="DA20" s="672"/>
      <c r="DB20" s="672"/>
      <c r="DC20" s="672"/>
      <c r="DD20" s="640">
        <v>9143645</v>
      </c>
      <c r="DE20" s="635"/>
      <c r="DF20" s="635"/>
      <c r="DG20" s="635"/>
      <c r="DH20" s="635"/>
      <c r="DI20" s="635"/>
      <c r="DJ20" s="635"/>
      <c r="DK20" s="635"/>
      <c r="DL20" s="635"/>
      <c r="DM20" s="635"/>
      <c r="DN20" s="635"/>
      <c r="DO20" s="635"/>
      <c r="DP20" s="636"/>
      <c r="DQ20" s="640">
        <v>40553249</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11569115</v>
      </c>
      <c r="S21" s="635"/>
      <c r="T21" s="635"/>
      <c r="U21" s="635"/>
      <c r="V21" s="635"/>
      <c r="W21" s="635"/>
      <c r="X21" s="635"/>
      <c r="Y21" s="636"/>
      <c r="Z21" s="672">
        <v>13.9</v>
      </c>
      <c r="AA21" s="672"/>
      <c r="AB21" s="672"/>
      <c r="AC21" s="672"/>
      <c r="AD21" s="673">
        <v>10189092</v>
      </c>
      <c r="AE21" s="673"/>
      <c r="AF21" s="673"/>
      <c r="AG21" s="673"/>
      <c r="AH21" s="673"/>
      <c r="AI21" s="673"/>
      <c r="AJ21" s="673"/>
      <c r="AK21" s="673"/>
      <c r="AL21" s="637">
        <v>29</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v>61327</v>
      </c>
      <c r="BH21" s="635"/>
      <c r="BI21" s="635"/>
      <c r="BJ21" s="635"/>
      <c r="BK21" s="635"/>
      <c r="BL21" s="635"/>
      <c r="BM21" s="635"/>
      <c r="BN21" s="636"/>
      <c r="BO21" s="672">
        <v>0.3</v>
      </c>
      <c r="BP21" s="672"/>
      <c r="BQ21" s="672"/>
      <c r="BR21" s="672"/>
      <c r="BS21" s="673" t="s">
        <v>121</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10189092</v>
      </c>
      <c r="S22" s="635"/>
      <c r="T22" s="635"/>
      <c r="U22" s="635"/>
      <c r="V22" s="635"/>
      <c r="W22" s="635"/>
      <c r="X22" s="635"/>
      <c r="Y22" s="636"/>
      <c r="Z22" s="672">
        <v>12.2</v>
      </c>
      <c r="AA22" s="672"/>
      <c r="AB22" s="672"/>
      <c r="AC22" s="672"/>
      <c r="AD22" s="673">
        <v>10189092</v>
      </c>
      <c r="AE22" s="673"/>
      <c r="AF22" s="673"/>
      <c r="AG22" s="673"/>
      <c r="AH22" s="673"/>
      <c r="AI22" s="673"/>
      <c r="AJ22" s="673"/>
      <c r="AK22" s="673"/>
      <c r="AL22" s="637">
        <v>29</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1380023</v>
      </c>
      <c r="S23" s="635"/>
      <c r="T23" s="635"/>
      <c r="U23" s="635"/>
      <c r="V23" s="635"/>
      <c r="W23" s="635"/>
      <c r="X23" s="635"/>
      <c r="Y23" s="636"/>
      <c r="Z23" s="672">
        <v>1.7</v>
      </c>
      <c r="AA23" s="672"/>
      <c r="AB23" s="672"/>
      <c r="AC23" s="672"/>
      <c r="AD23" s="673" t="s">
        <v>121</v>
      </c>
      <c r="AE23" s="673"/>
      <c r="AF23" s="673"/>
      <c r="AG23" s="673"/>
      <c r="AH23" s="673"/>
      <c r="AI23" s="673"/>
      <c r="AJ23" s="673"/>
      <c r="AK23" s="673"/>
      <c r="AL23" s="637" t="s">
        <v>121</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35928086</v>
      </c>
      <c r="CS24" s="690"/>
      <c r="CT24" s="690"/>
      <c r="CU24" s="690"/>
      <c r="CV24" s="690"/>
      <c r="CW24" s="690"/>
      <c r="CX24" s="690"/>
      <c r="CY24" s="715"/>
      <c r="CZ24" s="716">
        <v>43.7</v>
      </c>
      <c r="DA24" s="698"/>
      <c r="DB24" s="698"/>
      <c r="DC24" s="718"/>
      <c r="DD24" s="714">
        <v>20367680</v>
      </c>
      <c r="DE24" s="690"/>
      <c r="DF24" s="690"/>
      <c r="DG24" s="690"/>
      <c r="DH24" s="690"/>
      <c r="DI24" s="690"/>
      <c r="DJ24" s="690"/>
      <c r="DK24" s="715"/>
      <c r="DL24" s="714">
        <v>17923583</v>
      </c>
      <c r="DM24" s="690"/>
      <c r="DN24" s="690"/>
      <c r="DO24" s="690"/>
      <c r="DP24" s="690"/>
      <c r="DQ24" s="690"/>
      <c r="DR24" s="690"/>
      <c r="DS24" s="690"/>
      <c r="DT24" s="690"/>
      <c r="DU24" s="690"/>
      <c r="DV24" s="715"/>
      <c r="DW24" s="716">
        <v>50.8</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36421895</v>
      </c>
      <c r="S25" s="635"/>
      <c r="T25" s="635"/>
      <c r="U25" s="635"/>
      <c r="V25" s="635"/>
      <c r="W25" s="635"/>
      <c r="X25" s="635"/>
      <c r="Y25" s="636"/>
      <c r="Z25" s="672">
        <v>43.8</v>
      </c>
      <c r="AA25" s="672"/>
      <c r="AB25" s="672"/>
      <c r="AC25" s="672"/>
      <c r="AD25" s="673">
        <v>35041872</v>
      </c>
      <c r="AE25" s="673"/>
      <c r="AF25" s="673"/>
      <c r="AG25" s="673"/>
      <c r="AH25" s="673"/>
      <c r="AI25" s="673"/>
      <c r="AJ25" s="673"/>
      <c r="AK25" s="673"/>
      <c r="AL25" s="637">
        <v>99.7</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8612106</v>
      </c>
      <c r="CS25" s="647"/>
      <c r="CT25" s="647"/>
      <c r="CU25" s="647"/>
      <c r="CV25" s="647"/>
      <c r="CW25" s="647"/>
      <c r="CX25" s="647"/>
      <c r="CY25" s="648"/>
      <c r="CZ25" s="637">
        <v>10.5</v>
      </c>
      <c r="DA25" s="649"/>
      <c r="DB25" s="649"/>
      <c r="DC25" s="650"/>
      <c r="DD25" s="640">
        <v>7594136</v>
      </c>
      <c r="DE25" s="647"/>
      <c r="DF25" s="647"/>
      <c r="DG25" s="647"/>
      <c r="DH25" s="647"/>
      <c r="DI25" s="647"/>
      <c r="DJ25" s="647"/>
      <c r="DK25" s="648"/>
      <c r="DL25" s="640">
        <v>7205816</v>
      </c>
      <c r="DM25" s="647"/>
      <c r="DN25" s="647"/>
      <c r="DO25" s="647"/>
      <c r="DP25" s="647"/>
      <c r="DQ25" s="647"/>
      <c r="DR25" s="647"/>
      <c r="DS25" s="647"/>
      <c r="DT25" s="647"/>
      <c r="DU25" s="647"/>
      <c r="DV25" s="648"/>
      <c r="DW25" s="637">
        <v>20.399999999999999</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13937</v>
      </c>
      <c r="S26" s="635"/>
      <c r="T26" s="635"/>
      <c r="U26" s="635"/>
      <c r="V26" s="635"/>
      <c r="W26" s="635"/>
      <c r="X26" s="635"/>
      <c r="Y26" s="636"/>
      <c r="Z26" s="672">
        <v>0</v>
      </c>
      <c r="AA26" s="672"/>
      <c r="AB26" s="672"/>
      <c r="AC26" s="672"/>
      <c r="AD26" s="673">
        <v>13937</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4784718</v>
      </c>
      <c r="CS26" s="635"/>
      <c r="CT26" s="635"/>
      <c r="CU26" s="635"/>
      <c r="CV26" s="635"/>
      <c r="CW26" s="635"/>
      <c r="CX26" s="635"/>
      <c r="CY26" s="636"/>
      <c r="CZ26" s="637">
        <v>5.8</v>
      </c>
      <c r="DA26" s="649"/>
      <c r="DB26" s="649"/>
      <c r="DC26" s="650"/>
      <c r="DD26" s="640">
        <v>4204032</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623650</v>
      </c>
      <c r="S27" s="635"/>
      <c r="T27" s="635"/>
      <c r="U27" s="635"/>
      <c r="V27" s="635"/>
      <c r="W27" s="635"/>
      <c r="X27" s="635"/>
      <c r="Y27" s="636"/>
      <c r="Z27" s="672">
        <v>0.7</v>
      </c>
      <c r="AA27" s="672"/>
      <c r="AB27" s="672"/>
      <c r="AC27" s="672"/>
      <c r="AD27" s="673" t="s">
        <v>121</v>
      </c>
      <c r="AE27" s="673"/>
      <c r="AF27" s="673"/>
      <c r="AG27" s="673"/>
      <c r="AH27" s="673"/>
      <c r="AI27" s="673"/>
      <c r="AJ27" s="673"/>
      <c r="AK27" s="673"/>
      <c r="AL27" s="637" t="s">
        <v>121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18949346</v>
      </c>
      <c r="BH27" s="635"/>
      <c r="BI27" s="635"/>
      <c r="BJ27" s="635"/>
      <c r="BK27" s="635"/>
      <c r="BL27" s="635"/>
      <c r="BM27" s="635"/>
      <c r="BN27" s="636"/>
      <c r="BO27" s="672">
        <v>100</v>
      </c>
      <c r="BP27" s="672"/>
      <c r="BQ27" s="672"/>
      <c r="BR27" s="672"/>
      <c r="BS27" s="673">
        <v>935089</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21310007</v>
      </c>
      <c r="CS27" s="647"/>
      <c r="CT27" s="647"/>
      <c r="CU27" s="647"/>
      <c r="CV27" s="647"/>
      <c r="CW27" s="647"/>
      <c r="CX27" s="647"/>
      <c r="CY27" s="648"/>
      <c r="CZ27" s="637">
        <v>25.9</v>
      </c>
      <c r="DA27" s="649"/>
      <c r="DB27" s="649"/>
      <c r="DC27" s="650"/>
      <c r="DD27" s="640">
        <v>6965454</v>
      </c>
      <c r="DE27" s="647"/>
      <c r="DF27" s="647"/>
      <c r="DG27" s="647"/>
      <c r="DH27" s="647"/>
      <c r="DI27" s="647"/>
      <c r="DJ27" s="647"/>
      <c r="DK27" s="648"/>
      <c r="DL27" s="640">
        <v>4909677</v>
      </c>
      <c r="DM27" s="647"/>
      <c r="DN27" s="647"/>
      <c r="DO27" s="647"/>
      <c r="DP27" s="647"/>
      <c r="DQ27" s="647"/>
      <c r="DR27" s="647"/>
      <c r="DS27" s="647"/>
      <c r="DT27" s="647"/>
      <c r="DU27" s="647"/>
      <c r="DV27" s="648"/>
      <c r="DW27" s="637">
        <v>13.9</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439932</v>
      </c>
      <c r="S28" s="635"/>
      <c r="T28" s="635"/>
      <c r="U28" s="635"/>
      <c r="V28" s="635"/>
      <c r="W28" s="635"/>
      <c r="X28" s="635"/>
      <c r="Y28" s="636"/>
      <c r="Z28" s="672">
        <v>0.5</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6005973</v>
      </c>
      <c r="CS28" s="635"/>
      <c r="CT28" s="635"/>
      <c r="CU28" s="635"/>
      <c r="CV28" s="635"/>
      <c r="CW28" s="635"/>
      <c r="CX28" s="635"/>
      <c r="CY28" s="636"/>
      <c r="CZ28" s="637">
        <v>7.3</v>
      </c>
      <c r="DA28" s="649"/>
      <c r="DB28" s="649"/>
      <c r="DC28" s="650"/>
      <c r="DD28" s="640">
        <v>5808090</v>
      </c>
      <c r="DE28" s="635"/>
      <c r="DF28" s="635"/>
      <c r="DG28" s="635"/>
      <c r="DH28" s="635"/>
      <c r="DI28" s="635"/>
      <c r="DJ28" s="635"/>
      <c r="DK28" s="636"/>
      <c r="DL28" s="640">
        <v>5808090</v>
      </c>
      <c r="DM28" s="635"/>
      <c r="DN28" s="635"/>
      <c r="DO28" s="635"/>
      <c r="DP28" s="635"/>
      <c r="DQ28" s="635"/>
      <c r="DR28" s="635"/>
      <c r="DS28" s="635"/>
      <c r="DT28" s="635"/>
      <c r="DU28" s="635"/>
      <c r="DV28" s="636"/>
      <c r="DW28" s="637">
        <v>16.5</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755728</v>
      </c>
      <c r="S29" s="635"/>
      <c r="T29" s="635"/>
      <c r="U29" s="635"/>
      <c r="V29" s="635"/>
      <c r="W29" s="635"/>
      <c r="X29" s="635"/>
      <c r="Y29" s="636"/>
      <c r="Z29" s="672">
        <v>0.9</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6005545</v>
      </c>
      <c r="CS29" s="647"/>
      <c r="CT29" s="647"/>
      <c r="CU29" s="647"/>
      <c r="CV29" s="647"/>
      <c r="CW29" s="647"/>
      <c r="CX29" s="647"/>
      <c r="CY29" s="648"/>
      <c r="CZ29" s="637">
        <v>7.3</v>
      </c>
      <c r="DA29" s="649"/>
      <c r="DB29" s="649"/>
      <c r="DC29" s="650"/>
      <c r="DD29" s="640">
        <v>5807662</v>
      </c>
      <c r="DE29" s="647"/>
      <c r="DF29" s="647"/>
      <c r="DG29" s="647"/>
      <c r="DH29" s="647"/>
      <c r="DI29" s="647"/>
      <c r="DJ29" s="647"/>
      <c r="DK29" s="648"/>
      <c r="DL29" s="640">
        <v>5807662</v>
      </c>
      <c r="DM29" s="647"/>
      <c r="DN29" s="647"/>
      <c r="DO29" s="647"/>
      <c r="DP29" s="647"/>
      <c r="DQ29" s="647"/>
      <c r="DR29" s="647"/>
      <c r="DS29" s="647"/>
      <c r="DT29" s="647"/>
      <c r="DU29" s="647"/>
      <c r="DV29" s="648"/>
      <c r="DW29" s="637">
        <v>16.5</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16893179</v>
      </c>
      <c r="S30" s="635"/>
      <c r="T30" s="635"/>
      <c r="U30" s="635"/>
      <c r="V30" s="635"/>
      <c r="W30" s="635"/>
      <c r="X30" s="635"/>
      <c r="Y30" s="636"/>
      <c r="Z30" s="672">
        <v>20.3</v>
      </c>
      <c r="AA30" s="672"/>
      <c r="AB30" s="672"/>
      <c r="AC30" s="672"/>
      <c r="AD30" s="673" t="s">
        <v>121</v>
      </c>
      <c r="AE30" s="673"/>
      <c r="AF30" s="673"/>
      <c r="AG30" s="673"/>
      <c r="AH30" s="673"/>
      <c r="AI30" s="673"/>
      <c r="AJ30" s="673"/>
      <c r="AK30" s="673"/>
      <c r="AL30" s="637" t="s">
        <v>121</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5777951</v>
      </c>
      <c r="CS30" s="635"/>
      <c r="CT30" s="635"/>
      <c r="CU30" s="635"/>
      <c r="CV30" s="635"/>
      <c r="CW30" s="635"/>
      <c r="CX30" s="635"/>
      <c r="CY30" s="636"/>
      <c r="CZ30" s="637">
        <v>7</v>
      </c>
      <c r="DA30" s="649"/>
      <c r="DB30" s="649"/>
      <c r="DC30" s="650"/>
      <c r="DD30" s="640">
        <v>5581343</v>
      </c>
      <c r="DE30" s="635"/>
      <c r="DF30" s="635"/>
      <c r="DG30" s="635"/>
      <c r="DH30" s="635"/>
      <c r="DI30" s="635"/>
      <c r="DJ30" s="635"/>
      <c r="DK30" s="636"/>
      <c r="DL30" s="640">
        <v>5581343</v>
      </c>
      <c r="DM30" s="635"/>
      <c r="DN30" s="635"/>
      <c r="DO30" s="635"/>
      <c r="DP30" s="635"/>
      <c r="DQ30" s="635"/>
      <c r="DR30" s="635"/>
      <c r="DS30" s="635"/>
      <c r="DT30" s="635"/>
      <c r="DU30" s="635"/>
      <c r="DV30" s="636"/>
      <c r="DW30" s="637">
        <v>15.8</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v>85869</v>
      </c>
      <c r="S31" s="635"/>
      <c r="T31" s="635"/>
      <c r="U31" s="635"/>
      <c r="V31" s="635"/>
      <c r="W31" s="635"/>
      <c r="X31" s="635"/>
      <c r="Y31" s="636"/>
      <c r="Z31" s="672">
        <v>0.1</v>
      </c>
      <c r="AA31" s="672"/>
      <c r="AB31" s="672"/>
      <c r="AC31" s="672"/>
      <c r="AD31" s="673">
        <v>85869</v>
      </c>
      <c r="AE31" s="673"/>
      <c r="AF31" s="673"/>
      <c r="AG31" s="673"/>
      <c r="AH31" s="673"/>
      <c r="AI31" s="673"/>
      <c r="AJ31" s="673"/>
      <c r="AK31" s="673"/>
      <c r="AL31" s="637">
        <v>0.2</v>
      </c>
      <c r="AM31" s="638"/>
      <c r="AN31" s="638"/>
      <c r="AO31" s="674"/>
      <c r="AP31" s="704" t="s">
        <v>299</v>
      </c>
      <c r="AQ31" s="705"/>
      <c r="AR31" s="705"/>
      <c r="AS31" s="705"/>
      <c r="AT31" s="706" t="s">
        <v>300</v>
      </c>
      <c r="AU31" s="200"/>
      <c r="AV31" s="200"/>
      <c r="AW31" s="200"/>
      <c r="AX31" s="692" t="s">
        <v>178</v>
      </c>
      <c r="AY31" s="693"/>
      <c r="AZ31" s="693"/>
      <c r="BA31" s="693"/>
      <c r="BB31" s="693"/>
      <c r="BC31" s="693"/>
      <c r="BD31" s="693"/>
      <c r="BE31" s="693"/>
      <c r="BF31" s="694"/>
      <c r="BG31" s="696">
        <v>99.4</v>
      </c>
      <c r="BH31" s="697"/>
      <c r="BI31" s="697"/>
      <c r="BJ31" s="697"/>
      <c r="BK31" s="697"/>
      <c r="BL31" s="697"/>
      <c r="BM31" s="698">
        <v>98.2</v>
      </c>
      <c r="BN31" s="697"/>
      <c r="BO31" s="697"/>
      <c r="BP31" s="697"/>
      <c r="BQ31" s="699"/>
      <c r="BR31" s="696">
        <v>99.4</v>
      </c>
      <c r="BS31" s="697"/>
      <c r="BT31" s="697"/>
      <c r="BU31" s="697"/>
      <c r="BV31" s="697"/>
      <c r="BW31" s="697"/>
      <c r="BX31" s="698">
        <v>98.3</v>
      </c>
      <c r="BY31" s="697"/>
      <c r="BZ31" s="697"/>
      <c r="CA31" s="697"/>
      <c r="CB31" s="699"/>
      <c r="CD31" s="655"/>
      <c r="CE31" s="656"/>
      <c r="CF31" s="631" t="s">
        <v>301</v>
      </c>
      <c r="CG31" s="632"/>
      <c r="CH31" s="632"/>
      <c r="CI31" s="632"/>
      <c r="CJ31" s="632"/>
      <c r="CK31" s="632"/>
      <c r="CL31" s="632"/>
      <c r="CM31" s="632"/>
      <c r="CN31" s="632"/>
      <c r="CO31" s="632"/>
      <c r="CP31" s="632"/>
      <c r="CQ31" s="633"/>
      <c r="CR31" s="634">
        <v>227594</v>
      </c>
      <c r="CS31" s="647"/>
      <c r="CT31" s="647"/>
      <c r="CU31" s="647"/>
      <c r="CV31" s="647"/>
      <c r="CW31" s="647"/>
      <c r="CX31" s="647"/>
      <c r="CY31" s="648"/>
      <c r="CZ31" s="637">
        <v>0.3</v>
      </c>
      <c r="DA31" s="649"/>
      <c r="DB31" s="649"/>
      <c r="DC31" s="650"/>
      <c r="DD31" s="640">
        <v>226319</v>
      </c>
      <c r="DE31" s="647"/>
      <c r="DF31" s="647"/>
      <c r="DG31" s="647"/>
      <c r="DH31" s="647"/>
      <c r="DI31" s="647"/>
      <c r="DJ31" s="647"/>
      <c r="DK31" s="648"/>
      <c r="DL31" s="640">
        <v>226319</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6801017</v>
      </c>
      <c r="S32" s="635"/>
      <c r="T32" s="635"/>
      <c r="U32" s="635"/>
      <c r="V32" s="635"/>
      <c r="W32" s="635"/>
      <c r="X32" s="635"/>
      <c r="Y32" s="636"/>
      <c r="Z32" s="672">
        <v>8.1999999999999993</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196" t="s">
        <v>303</v>
      </c>
      <c r="AX32" s="631" t="s">
        <v>304</v>
      </c>
      <c r="AY32" s="632"/>
      <c r="AZ32" s="632"/>
      <c r="BA32" s="632"/>
      <c r="BB32" s="632"/>
      <c r="BC32" s="632"/>
      <c r="BD32" s="632"/>
      <c r="BE32" s="632"/>
      <c r="BF32" s="633"/>
      <c r="BG32" s="700">
        <v>99.5</v>
      </c>
      <c r="BH32" s="647"/>
      <c r="BI32" s="647"/>
      <c r="BJ32" s="647"/>
      <c r="BK32" s="647"/>
      <c r="BL32" s="647"/>
      <c r="BM32" s="638">
        <v>98.6</v>
      </c>
      <c r="BN32" s="647"/>
      <c r="BO32" s="647"/>
      <c r="BP32" s="647"/>
      <c r="BQ32" s="670"/>
      <c r="BR32" s="700">
        <v>99.4</v>
      </c>
      <c r="BS32" s="647"/>
      <c r="BT32" s="647"/>
      <c r="BU32" s="647"/>
      <c r="BV32" s="647"/>
      <c r="BW32" s="647"/>
      <c r="BX32" s="638">
        <v>98.6</v>
      </c>
      <c r="BY32" s="647"/>
      <c r="BZ32" s="647"/>
      <c r="CA32" s="647"/>
      <c r="CB32" s="670"/>
      <c r="CD32" s="657"/>
      <c r="CE32" s="658"/>
      <c r="CF32" s="631" t="s">
        <v>305</v>
      </c>
      <c r="CG32" s="632"/>
      <c r="CH32" s="632"/>
      <c r="CI32" s="632"/>
      <c r="CJ32" s="632"/>
      <c r="CK32" s="632"/>
      <c r="CL32" s="632"/>
      <c r="CM32" s="632"/>
      <c r="CN32" s="632"/>
      <c r="CO32" s="632"/>
      <c r="CP32" s="632"/>
      <c r="CQ32" s="633"/>
      <c r="CR32" s="634">
        <v>428</v>
      </c>
      <c r="CS32" s="635"/>
      <c r="CT32" s="635"/>
      <c r="CU32" s="635"/>
      <c r="CV32" s="635"/>
      <c r="CW32" s="635"/>
      <c r="CX32" s="635"/>
      <c r="CY32" s="636"/>
      <c r="CZ32" s="637">
        <v>0</v>
      </c>
      <c r="DA32" s="649"/>
      <c r="DB32" s="649"/>
      <c r="DC32" s="650"/>
      <c r="DD32" s="640">
        <v>428</v>
      </c>
      <c r="DE32" s="635"/>
      <c r="DF32" s="635"/>
      <c r="DG32" s="635"/>
      <c r="DH32" s="635"/>
      <c r="DI32" s="635"/>
      <c r="DJ32" s="635"/>
      <c r="DK32" s="636"/>
      <c r="DL32" s="640">
        <v>428</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276108</v>
      </c>
      <c r="S33" s="635"/>
      <c r="T33" s="635"/>
      <c r="U33" s="635"/>
      <c r="V33" s="635"/>
      <c r="W33" s="635"/>
      <c r="X33" s="635"/>
      <c r="Y33" s="636"/>
      <c r="Z33" s="672">
        <v>0.3</v>
      </c>
      <c r="AA33" s="672"/>
      <c r="AB33" s="672"/>
      <c r="AC33" s="672"/>
      <c r="AD33" s="673">
        <v>762</v>
      </c>
      <c r="AE33" s="673"/>
      <c r="AF33" s="673"/>
      <c r="AG33" s="673"/>
      <c r="AH33" s="673"/>
      <c r="AI33" s="673"/>
      <c r="AJ33" s="673"/>
      <c r="AK33" s="673"/>
      <c r="AL33" s="637">
        <v>0</v>
      </c>
      <c r="AM33" s="638"/>
      <c r="AN33" s="638"/>
      <c r="AO33" s="674"/>
      <c r="AP33" s="677"/>
      <c r="AQ33" s="678"/>
      <c r="AR33" s="678"/>
      <c r="AS33" s="678"/>
      <c r="AT33" s="708"/>
      <c r="AU33" s="201"/>
      <c r="AV33" s="201"/>
      <c r="AW33" s="201"/>
      <c r="AX33" s="615" t="s">
        <v>307</v>
      </c>
      <c r="AY33" s="616"/>
      <c r="AZ33" s="616"/>
      <c r="BA33" s="616"/>
      <c r="BB33" s="616"/>
      <c r="BC33" s="616"/>
      <c r="BD33" s="616"/>
      <c r="BE33" s="616"/>
      <c r="BF33" s="617"/>
      <c r="BG33" s="695">
        <v>99.2</v>
      </c>
      <c r="BH33" s="619"/>
      <c r="BI33" s="619"/>
      <c r="BJ33" s="619"/>
      <c r="BK33" s="619"/>
      <c r="BL33" s="619"/>
      <c r="BM33" s="665">
        <v>97.6</v>
      </c>
      <c r="BN33" s="619"/>
      <c r="BO33" s="619"/>
      <c r="BP33" s="619"/>
      <c r="BQ33" s="682"/>
      <c r="BR33" s="695">
        <v>99.3</v>
      </c>
      <c r="BS33" s="619"/>
      <c r="BT33" s="619"/>
      <c r="BU33" s="619"/>
      <c r="BV33" s="619"/>
      <c r="BW33" s="619"/>
      <c r="BX33" s="665">
        <v>97.8</v>
      </c>
      <c r="BY33" s="619"/>
      <c r="BZ33" s="619"/>
      <c r="CA33" s="619"/>
      <c r="CB33" s="682"/>
      <c r="CD33" s="631" t="s">
        <v>308</v>
      </c>
      <c r="CE33" s="632"/>
      <c r="CF33" s="632"/>
      <c r="CG33" s="632"/>
      <c r="CH33" s="632"/>
      <c r="CI33" s="632"/>
      <c r="CJ33" s="632"/>
      <c r="CK33" s="632"/>
      <c r="CL33" s="632"/>
      <c r="CM33" s="632"/>
      <c r="CN33" s="632"/>
      <c r="CO33" s="632"/>
      <c r="CP33" s="632"/>
      <c r="CQ33" s="633"/>
      <c r="CR33" s="634">
        <v>37071395</v>
      </c>
      <c r="CS33" s="647"/>
      <c r="CT33" s="647"/>
      <c r="CU33" s="647"/>
      <c r="CV33" s="647"/>
      <c r="CW33" s="647"/>
      <c r="CX33" s="647"/>
      <c r="CY33" s="648"/>
      <c r="CZ33" s="637">
        <v>45.1</v>
      </c>
      <c r="DA33" s="649"/>
      <c r="DB33" s="649"/>
      <c r="DC33" s="650"/>
      <c r="DD33" s="640">
        <v>19058451</v>
      </c>
      <c r="DE33" s="647"/>
      <c r="DF33" s="647"/>
      <c r="DG33" s="647"/>
      <c r="DH33" s="647"/>
      <c r="DI33" s="647"/>
      <c r="DJ33" s="647"/>
      <c r="DK33" s="648"/>
      <c r="DL33" s="640">
        <v>14942525</v>
      </c>
      <c r="DM33" s="647"/>
      <c r="DN33" s="647"/>
      <c r="DO33" s="647"/>
      <c r="DP33" s="647"/>
      <c r="DQ33" s="647"/>
      <c r="DR33" s="647"/>
      <c r="DS33" s="647"/>
      <c r="DT33" s="647"/>
      <c r="DU33" s="647"/>
      <c r="DV33" s="648"/>
      <c r="DW33" s="637">
        <v>42.3</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1671984</v>
      </c>
      <c r="S34" s="635"/>
      <c r="T34" s="635"/>
      <c r="U34" s="635"/>
      <c r="V34" s="635"/>
      <c r="W34" s="635"/>
      <c r="X34" s="635"/>
      <c r="Y34" s="636"/>
      <c r="Z34" s="672">
        <v>2</v>
      </c>
      <c r="AA34" s="672"/>
      <c r="AB34" s="672"/>
      <c r="AC34" s="672"/>
      <c r="AD34" s="673" t="s">
        <v>121</v>
      </c>
      <c r="AE34" s="673"/>
      <c r="AF34" s="673"/>
      <c r="AG34" s="673"/>
      <c r="AH34" s="673"/>
      <c r="AI34" s="673"/>
      <c r="AJ34" s="673"/>
      <c r="AK34" s="673"/>
      <c r="AL34" s="637" t="s">
        <v>121</v>
      </c>
      <c r="AM34" s="638"/>
      <c r="AN34" s="638"/>
      <c r="AO34" s="674"/>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31" t="s">
        <v>310</v>
      </c>
      <c r="CE34" s="632"/>
      <c r="CF34" s="632"/>
      <c r="CG34" s="632"/>
      <c r="CH34" s="632"/>
      <c r="CI34" s="632"/>
      <c r="CJ34" s="632"/>
      <c r="CK34" s="632"/>
      <c r="CL34" s="632"/>
      <c r="CM34" s="632"/>
      <c r="CN34" s="632"/>
      <c r="CO34" s="632"/>
      <c r="CP34" s="632"/>
      <c r="CQ34" s="633"/>
      <c r="CR34" s="634">
        <v>9056810</v>
      </c>
      <c r="CS34" s="635"/>
      <c r="CT34" s="635"/>
      <c r="CU34" s="635"/>
      <c r="CV34" s="635"/>
      <c r="CW34" s="635"/>
      <c r="CX34" s="635"/>
      <c r="CY34" s="636"/>
      <c r="CZ34" s="637">
        <v>11</v>
      </c>
      <c r="DA34" s="649"/>
      <c r="DB34" s="649"/>
      <c r="DC34" s="650"/>
      <c r="DD34" s="640">
        <v>5877890</v>
      </c>
      <c r="DE34" s="635"/>
      <c r="DF34" s="635"/>
      <c r="DG34" s="635"/>
      <c r="DH34" s="635"/>
      <c r="DI34" s="635"/>
      <c r="DJ34" s="635"/>
      <c r="DK34" s="636"/>
      <c r="DL34" s="640">
        <v>4636881</v>
      </c>
      <c r="DM34" s="635"/>
      <c r="DN34" s="635"/>
      <c r="DO34" s="635"/>
      <c r="DP34" s="635"/>
      <c r="DQ34" s="635"/>
      <c r="DR34" s="635"/>
      <c r="DS34" s="635"/>
      <c r="DT34" s="635"/>
      <c r="DU34" s="635"/>
      <c r="DV34" s="636"/>
      <c r="DW34" s="637">
        <v>13.1</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2214598</v>
      </c>
      <c r="S35" s="635"/>
      <c r="T35" s="635"/>
      <c r="U35" s="635"/>
      <c r="V35" s="635"/>
      <c r="W35" s="635"/>
      <c r="X35" s="635"/>
      <c r="Y35" s="636"/>
      <c r="Z35" s="672">
        <v>2.7</v>
      </c>
      <c r="AA35" s="672"/>
      <c r="AB35" s="672"/>
      <c r="AC35" s="672"/>
      <c r="AD35" s="673" t="s">
        <v>121</v>
      </c>
      <c r="AE35" s="673"/>
      <c r="AF35" s="673"/>
      <c r="AG35" s="673"/>
      <c r="AH35" s="673"/>
      <c r="AI35" s="673"/>
      <c r="AJ35" s="673"/>
      <c r="AK35" s="673"/>
      <c r="AL35" s="637" t="s">
        <v>121</v>
      </c>
      <c r="AM35" s="638"/>
      <c r="AN35" s="638"/>
      <c r="AO35" s="674"/>
      <c r="AP35" s="20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906852</v>
      </c>
      <c r="CS35" s="647"/>
      <c r="CT35" s="647"/>
      <c r="CU35" s="647"/>
      <c r="CV35" s="647"/>
      <c r="CW35" s="647"/>
      <c r="CX35" s="647"/>
      <c r="CY35" s="648"/>
      <c r="CZ35" s="637">
        <v>1.1000000000000001</v>
      </c>
      <c r="DA35" s="649"/>
      <c r="DB35" s="649"/>
      <c r="DC35" s="650"/>
      <c r="DD35" s="640">
        <v>805771</v>
      </c>
      <c r="DE35" s="647"/>
      <c r="DF35" s="647"/>
      <c r="DG35" s="647"/>
      <c r="DH35" s="647"/>
      <c r="DI35" s="647"/>
      <c r="DJ35" s="647"/>
      <c r="DK35" s="648"/>
      <c r="DL35" s="640">
        <v>720524</v>
      </c>
      <c r="DM35" s="647"/>
      <c r="DN35" s="647"/>
      <c r="DO35" s="647"/>
      <c r="DP35" s="647"/>
      <c r="DQ35" s="647"/>
      <c r="DR35" s="647"/>
      <c r="DS35" s="647"/>
      <c r="DT35" s="647"/>
      <c r="DU35" s="647"/>
      <c r="DV35" s="648"/>
      <c r="DW35" s="637">
        <v>2</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917549</v>
      </c>
      <c r="S36" s="635"/>
      <c r="T36" s="635"/>
      <c r="U36" s="635"/>
      <c r="V36" s="635"/>
      <c r="W36" s="635"/>
      <c r="X36" s="635"/>
      <c r="Y36" s="636"/>
      <c r="Z36" s="672">
        <v>1.1000000000000001</v>
      </c>
      <c r="AA36" s="672"/>
      <c r="AB36" s="672"/>
      <c r="AC36" s="672"/>
      <c r="AD36" s="673" t="s">
        <v>121</v>
      </c>
      <c r="AE36" s="673"/>
      <c r="AF36" s="673"/>
      <c r="AG36" s="673"/>
      <c r="AH36" s="673"/>
      <c r="AI36" s="673"/>
      <c r="AJ36" s="673"/>
      <c r="AK36" s="673"/>
      <c r="AL36" s="637" t="s">
        <v>121</v>
      </c>
      <c r="AM36" s="638"/>
      <c r="AN36" s="638"/>
      <c r="AO36" s="674"/>
      <c r="AP36" s="206"/>
      <c r="AQ36" s="683" t="s">
        <v>316</v>
      </c>
      <c r="AR36" s="684"/>
      <c r="AS36" s="684"/>
      <c r="AT36" s="684"/>
      <c r="AU36" s="684"/>
      <c r="AV36" s="684"/>
      <c r="AW36" s="684"/>
      <c r="AX36" s="684"/>
      <c r="AY36" s="685"/>
      <c r="AZ36" s="689">
        <v>7949164</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577284</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8196805</v>
      </c>
      <c r="CS36" s="635"/>
      <c r="CT36" s="635"/>
      <c r="CU36" s="635"/>
      <c r="CV36" s="635"/>
      <c r="CW36" s="635"/>
      <c r="CX36" s="635"/>
      <c r="CY36" s="636"/>
      <c r="CZ36" s="637">
        <v>10</v>
      </c>
      <c r="DA36" s="649"/>
      <c r="DB36" s="649"/>
      <c r="DC36" s="650"/>
      <c r="DD36" s="640">
        <v>6418895</v>
      </c>
      <c r="DE36" s="635"/>
      <c r="DF36" s="635"/>
      <c r="DG36" s="635"/>
      <c r="DH36" s="635"/>
      <c r="DI36" s="635"/>
      <c r="DJ36" s="635"/>
      <c r="DK36" s="636"/>
      <c r="DL36" s="640">
        <v>4557832</v>
      </c>
      <c r="DM36" s="635"/>
      <c r="DN36" s="635"/>
      <c r="DO36" s="635"/>
      <c r="DP36" s="635"/>
      <c r="DQ36" s="635"/>
      <c r="DR36" s="635"/>
      <c r="DS36" s="635"/>
      <c r="DT36" s="635"/>
      <c r="DU36" s="635"/>
      <c r="DV36" s="636"/>
      <c r="DW36" s="637">
        <v>12.9</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11226719</v>
      </c>
      <c r="S37" s="635"/>
      <c r="T37" s="635"/>
      <c r="U37" s="635"/>
      <c r="V37" s="635"/>
      <c r="W37" s="635"/>
      <c r="X37" s="635"/>
      <c r="Y37" s="636"/>
      <c r="Z37" s="672">
        <v>13.5</v>
      </c>
      <c r="AA37" s="672"/>
      <c r="AB37" s="672"/>
      <c r="AC37" s="672"/>
      <c r="AD37" s="673">
        <v>2937</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1773684</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350146</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2645240</v>
      </c>
      <c r="CS37" s="647"/>
      <c r="CT37" s="647"/>
      <c r="CU37" s="647"/>
      <c r="CV37" s="647"/>
      <c r="CW37" s="647"/>
      <c r="CX37" s="647"/>
      <c r="CY37" s="648"/>
      <c r="CZ37" s="637">
        <v>3.2</v>
      </c>
      <c r="DA37" s="649"/>
      <c r="DB37" s="649"/>
      <c r="DC37" s="650"/>
      <c r="DD37" s="640">
        <v>2645130</v>
      </c>
      <c r="DE37" s="647"/>
      <c r="DF37" s="647"/>
      <c r="DG37" s="647"/>
      <c r="DH37" s="647"/>
      <c r="DI37" s="647"/>
      <c r="DJ37" s="647"/>
      <c r="DK37" s="648"/>
      <c r="DL37" s="640">
        <v>2610163</v>
      </c>
      <c r="DM37" s="647"/>
      <c r="DN37" s="647"/>
      <c r="DO37" s="647"/>
      <c r="DP37" s="647"/>
      <c r="DQ37" s="647"/>
      <c r="DR37" s="647"/>
      <c r="DS37" s="647"/>
      <c r="DT37" s="647"/>
      <c r="DU37" s="647"/>
      <c r="DV37" s="648"/>
      <c r="DW37" s="637">
        <v>7.4</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4857009</v>
      </c>
      <c r="S38" s="635"/>
      <c r="T38" s="635"/>
      <c r="U38" s="635"/>
      <c r="V38" s="635"/>
      <c r="W38" s="635"/>
      <c r="X38" s="635"/>
      <c r="Y38" s="636"/>
      <c r="Z38" s="672">
        <v>5.8</v>
      </c>
      <c r="AA38" s="672"/>
      <c r="AB38" s="672"/>
      <c r="AC38" s="672"/>
      <c r="AD38" s="673" t="s">
        <v>121</v>
      </c>
      <c r="AE38" s="673"/>
      <c r="AF38" s="673"/>
      <c r="AG38" s="673"/>
      <c r="AH38" s="673"/>
      <c r="AI38" s="673"/>
      <c r="AJ38" s="673"/>
      <c r="AK38" s="673"/>
      <c r="AL38" s="637" t="s">
        <v>121</v>
      </c>
      <c r="AM38" s="638"/>
      <c r="AN38" s="638"/>
      <c r="AO38" s="674"/>
      <c r="AQ38" s="667" t="s">
        <v>324</v>
      </c>
      <c r="AR38" s="668"/>
      <c r="AS38" s="668"/>
      <c r="AT38" s="668"/>
      <c r="AU38" s="668"/>
      <c r="AV38" s="668"/>
      <c r="AW38" s="668"/>
      <c r="AX38" s="668"/>
      <c r="AY38" s="669"/>
      <c r="AZ38" s="634">
        <v>59851</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16078</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6161215</v>
      </c>
      <c r="CS38" s="635"/>
      <c r="CT38" s="635"/>
      <c r="CU38" s="635"/>
      <c r="CV38" s="635"/>
      <c r="CW38" s="635"/>
      <c r="CX38" s="635"/>
      <c r="CY38" s="636"/>
      <c r="CZ38" s="637">
        <v>7.5</v>
      </c>
      <c r="DA38" s="649"/>
      <c r="DB38" s="649"/>
      <c r="DC38" s="650"/>
      <c r="DD38" s="640">
        <v>5054252</v>
      </c>
      <c r="DE38" s="635"/>
      <c r="DF38" s="635"/>
      <c r="DG38" s="635"/>
      <c r="DH38" s="635"/>
      <c r="DI38" s="635"/>
      <c r="DJ38" s="635"/>
      <c r="DK38" s="636"/>
      <c r="DL38" s="640">
        <v>4719077</v>
      </c>
      <c r="DM38" s="635"/>
      <c r="DN38" s="635"/>
      <c r="DO38" s="635"/>
      <c r="DP38" s="635"/>
      <c r="DQ38" s="635"/>
      <c r="DR38" s="635"/>
      <c r="DS38" s="635"/>
      <c r="DT38" s="635"/>
      <c r="DU38" s="635"/>
      <c r="DV38" s="636"/>
      <c r="DW38" s="637">
        <v>13.4</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328</v>
      </c>
      <c r="AR39" s="668"/>
      <c r="AS39" s="668"/>
      <c r="AT39" s="668"/>
      <c r="AU39" s="668"/>
      <c r="AV39" s="668"/>
      <c r="AW39" s="668"/>
      <c r="AX39" s="668"/>
      <c r="AY39" s="669"/>
      <c r="AZ39" s="634">
        <v>40965</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22752</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2283586</v>
      </c>
      <c r="CS39" s="647"/>
      <c r="CT39" s="647"/>
      <c r="CU39" s="647"/>
      <c r="CV39" s="647"/>
      <c r="CW39" s="647"/>
      <c r="CX39" s="647"/>
      <c r="CY39" s="648"/>
      <c r="CZ39" s="637">
        <v>2.8</v>
      </c>
      <c r="DA39" s="649"/>
      <c r="DB39" s="649"/>
      <c r="DC39" s="650"/>
      <c r="DD39" s="640">
        <v>589633</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146609</v>
      </c>
      <c r="S40" s="635"/>
      <c r="T40" s="635"/>
      <c r="U40" s="635"/>
      <c r="V40" s="635"/>
      <c r="W40" s="635"/>
      <c r="X40" s="635"/>
      <c r="Y40" s="636"/>
      <c r="Z40" s="672">
        <v>0.2</v>
      </c>
      <c r="AA40" s="672"/>
      <c r="AB40" s="672"/>
      <c r="AC40" s="672"/>
      <c r="AD40" s="673" t="s">
        <v>121</v>
      </c>
      <c r="AE40" s="673"/>
      <c r="AF40" s="673"/>
      <c r="AG40" s="673"/>
      <c r="AH40" s="673"/>
      <c r="AI40" s="673"/>
      <c r="AJ40" s="673"/>
      <c r="AK40" s="673"/>
      <c r="AL40" s="637" t="s">
        <v>121</v>
      </c>
      <c r="AM40" s="638"/>
      <c r="AN40" s="638"/>
      <c r="AO40" s="674"/>
      <c r="AQ40" s="667" t="s">
        <v>332</v>
      </c>
      <c r="AR40" s="668"/>
      <c r="AS40" s="668"/>
      <c r="AT40" s="668"/>
      <c r="AU40" s="668"/>
      <c r="AV40" s="668"/>
      <c r="AW40" s="668"/>
      <c r="AX40" s="668"/>
      <c r="AY40" s="669"/>
      <c r="AZ40" s="634">
        <v>14265</v>
      </c>
      <c r="BA40" s="635"/>
      <c r="BB40" s="635"/>
      <c r="BC40" s="635"/>
      <c r="BD40" s="647"/>
      <c r="BE40" s="647"/>
      <c r="BF40" s="670"/>
      <c r="BG40" s="675" t="s">
        <v>333</v>
      </c>
      <c r="BH40" s="676"/>
      <c r="BI40" s="676"/>
      <c r="BJ40" s="676"/>
      <c r="BK40" s="676"/>
      <c r="BL40" s="202"/>
      <c r="BM40" s="632" t="s">
        <v>334</v>
      </c>
      <c r="BN40" s="632"/>
      <c r="BO40" s="632"/>
      <c r="BP40" s="632"/>
      <c r="BQ40" s="632"/>
      <c r="BR40" s="632"/>
      <c r="BS40" s="632"/>
      <c r="BT40" s="632"/>
      <c r="BU40" s="633"/>
      <c r="BV40" s="634">
        <v>99</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10466127</v>
      </c>
      <c r="CS40" s="635"/>
      <c r="CT40" s="635"/>
      <c r="CU40" s="635"/>
      <c r="CV40" s="635"/>
      <c r="CW40" s="635"/>
      <c r="CX40" s="635"/>
      <c r="CY40" s="636"/>
      <c r="CZ40" s="637">
        <v>12.7</v>
      </c>
      <c r="DA40" s="649"/>
      <c r="DB40" s="649"/>
      <c r="DC40" s="650"/>
      <c r="DD40" s="640">
        <v>312010</v>
      </c>
      <c r="DE40" s="635"/>
      <c r="DF40" s="635"/>
      <c r="DG40" s="635"/>
      <c r="DH40" s="635"/>
      <c r="DI40" s="635"/>
      <c r="DJ40" s="635"/>
      <c r="DK40" s="636"/>
      <c r="DL40" s="640">
        <v>308211</v>
      </c>
      <c r="DM40" s="635"/>
      <c r="DN40" s="635"/>
      <c r="DO40" s="635"/>
      <c r="DP40" s="635"/>
      <c r="DQ40" s="635"/>
      <c r="DR40" s="635"/>
      <c r="DS40" s="635"/>
      <c r="DT40" s="635"/>
      <c r="DU40" s="635"/>
      <c r="DV40" s="636"/>
      <c r="DW40" s="637">
        <v>0.9</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83199174</v>
      </c>
      <c r="S41" s="659"/>
      <c r="T41" s="659"/>
      <c r="U41" s="659"/>
      <c r="V41" s="659"/>
      <c r="W41" s="659"/>
      <c r="X41" s="659"/>
      <c r="Y41" s="662"/>
      <c r="Z41" s="663">
        <v>100</v>
      </c>
      <c r="AA41" s="663"/>
      <c r="AB41" s="663"/>
      <c r="AC41" s="663"/>
      <c r="AD41" s="664">
        <v>35145377</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1334169</v>
      </c>
      <c r="BA41" s="635"/>
      <c r="BB41" s="635"/>
      <c r="BC41" s="635"/>
      <c r="BD41" s="647"/>
      <c r="BE41" s="647"/>
      <c r="BF41" s="670"/>
      <c r="BG41" s="675"/>
      <c r="BH41" s="676"/>
      <c r="BI41" s="676"/>
      <c r="BJ41" s="676"/>
      <c r="BK41" s="676"/>
      <c r="BL41" s="202"/>
      <c r="BM41" s="632" t="s">
        <v>338</v>
      </c>
      <c r="BN41" s="632"/>
      <c r="BO41" s="632"/>
      <c r="BP41" s="632"/>
      <c r="BQ41" s="632"/>
      <c r="BR41" s="632"/>
      <c r="BS41" s="632"/>
      <c r="BT41" s="632"/>
      <c r="BU41" s="633"/>
      <c r="BV41" s="634" t="s">
        <v>121</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4726230</v>
      </c>
      <c r="BA42" s="659"/>
      <c r="BB42" s="659"/>
      <c r="BC42" s="659"/>
      <c r="BD42" s="619"/>
      <c r="BE42" s="619"/>
      <c r="BF42" s="682"/>
      <c r="BG42" s="677"/>
      <c r="BH42" s="678"/>
      <c r="BI42" s="678"/>
      <c r="BJ42" s="678"/>
      <c r="BK42" s="678"/>
      <c r="BL42" s="203"/>
      <c r="BM42" s="616" t="s">
        <v>341</v>
      </c>
      <c r="BN42" s="616"/>
      <c r="BO42" s="616"/>
      <c r="BP42" s="616"/>
      <c r="BQ42" s="616"/>
      <c r="BR42" s="616"/>
      <c r="BS42" s="616"/>
      <c r="BT42" s="616"/>
      <c r="BU42" s="617"/>
      <c r="BV42" s="618">
        <v>406</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9148642</v>
      </c>
      <c r="CS42" s="647"/>
      <c r="CT42" s="647"/>
      <c r="CU42" s="647"/>
      <c r="CV42" s="647"/>
      <c r="CW42" s="647"/>
      <c r="CX42" s="647"/>
      <c r="CY42" s="648"/>
      <c r="CZ42" s="637">
        <v>11.1</v>
      </c>
      <c r="DA42" s="649"/>
      <c r="DB42" s="649"/>
      <c r="DC42" s="650"/>
      <c r="DD42" s="640">
        <v>1127118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196" t="s">
        <v>343</v>
      </c>
      <c r="CD43" s="631" t="s">
        <v>344</v>
      </c>
      <c r="CE43" s="632"/>
      <c r="CF43" s="632"/>
      <c r="CG43" s="632"/>
      <c r="CH43" s="632"/>
      <c r="CI43" s="632"/>
      <c r="CJ43" s="632"/>
      <c r="CK43" s="632"/>
      <c r="CL43" s="632"/>
      <c r="CM43" s="632"/>
      <c r="CN43" s="632"/>
      <c r="CO43" s="632"/>
      <c r="CP43" s="632"/>
      <c r="CQ43" s="633"/>
      <c r="CR43" s="634">
        <v>185997</v>
      </c>
      <c r="CS43" s="647"/>
      <c r="CT43" s="647"/>
      <c r="CU43" s="647"/>
      <c r="CV43" s="647"/>
      <c r="CW43" s="647"/>
      <c r="CX43" s="647"/>
      <c r="CY43" s="648"/>
      <c r="CZ43" s="637">
        <v>0.2</v>
      </c>
      <c r="DA43" s="649"/>
      <c r="DB43" s="649"/>
      <c r="DC43" s="650"/>
      <c r="DD43" s="640">
        <v>185997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9143645</v>
      </c>
      <c r="CS44" s="635"/>
      <c r="CT44" s="635"/>
      <c r="CU44" s="635"/>
      <c r="CV44" s="635"/>
      <c r="CW44" s="635"/>
      <c r="CX44" s="635"/>
      <c r="CY44" s="636"/>
      <c r="CZ44" s="637">
        <v>11.1</v>
      </c>
      <c r="DA44" s="638"/>
      <c r="DB44" s="638"/>
      <c r="DC44" s="639"/>
      <c r="DD44" s="640">
        <v>1124194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5633420</v>
      </c>
      <c r="CS45" s="647"/>
      <c r="CT45" s="647"/>
      <c r="CU45" s="647"/>
      <c r="CV45" s="647"/>
      <c r="CW45" s="647"/>
      <c r="CX45" s="647"/>
      <c r="CY45" s="648"/>
      <c r="CZ45" s="637">
        <v>6.9</v>
      </c>
      <c r="DA45" s="649"/>
      <c r="DB45" s="649"/>
      <c r="DC45" s="650"/>
      <c r="DD45" s="640">
        <v>464746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07"/>
      <c r="CD46" s="655"/>
      <c r="CE46" s="656"/>
      <c r="CF46" s="631" t="s">
        <v>349</v>
      </c>
      <c r="CG46" s="632"/>
      <c r="CH46" s="632"/>
      <c r="CI46" s="632"/>
      <c r="CJ46" s="632"/>
      <c r="CK46" s="632"/>
      <c r="CL46" s="632"/>
      <c r="CM46" s="632"/>
      <c r="CN46" s="632"/>
      <c r="CO46" s="632"/>
      <c r="CP46" s="632"/>
      <c r="CQ46" s="633"/>
      <c r="CR46" s="634">
        <v>3354860</v>
      </c>
      <c r="CS46" s="635"/>
      <c r="CT46" s="635"/>
      <c r="CU46" s="635"/>
      <c r="CV46" s="635"/>
      <c r="CW46" s="635"/>
      <c r="CX46" s="635"/>
      <c r="CY46" s="636"/>
      <c r="CZ46" s="637">
        <v>4.0999999999999996</v>
      </c>
      <c r="DA46" s="638"/>
      <c r="DB46" s="638"/>
      <c r="DC46" s="639"/>
      <c r="DD46" s="640">
        <v>655012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07"/>
      <c r="CD47" s="655"/>
      <c r="CE47" s="656"/>
      <c r="CF47" s="631" t="s">
        <v>350</v>
      </c>
      <c r="CG47" s="632"/>
      <c r="CH47" s="632"/>
      <c r="CI47" s="632"/>
      <c r="CJ47" s="632"/>
      <c r="CK47" s="632"/>
      <c r="CL47" s="632"/>
      <c r="CM47" s="632"/>
      <c r="CN47" s="632"/>
      <c r="CO47" s="632"/>
      <c r="CP47" s="632"/>
      <c r="CQ47" s="633"/>
      <c r="CR47" s="634">
        <v>4997</v>
      </c>
      <c r="CS47" s="647"/>
      <c r="CT47" s="647"/>
      <c r="CU47" s="647"/>
      <c r="CV47" s="647"/>
      <c r="CW47" s="647"/>
      <c r="CX47" s="647"/>
      <c r="CY47" s="648"/>
      <c r="CZ47" s="637">
        <v>0</v>
      </c>
      <c r="DA47" s="649"/>
      <c r="DB47" s="649"/>
      <c r="DC47" s="650"/>
      <c r="DD47" s="640">
        <v>2924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07"/>
      <c r="CD48" s="657"/>
      <c r="CE48" s="658"/>
      <c r="CF48" s="631" t="s">
        <v>351</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07"/>
      <c r="CD49" s="615" t="s">
        <v>352</v>
      </c>
      <c r="CE49" s="616"/>
      <c r="CF49" s="616"/>
      <c r="CG49" s="616"/>
      <c r="CH49" s="616"/>
      <c r="CI49" s="616"/>
      <c r="CJ49" s="616"/>
      <c r="CK49" s="616"/>
      <c r="CL49" s="616"/>
      <c r="CM49" s="616"/>
      <c r="CN49" s="616"/>
      <c r="CO49" s="616"/>
      <c r="CP49" s="616"/>
      <c r="CQ49" s="617"/>
      <c r="CR49" s="618">
        <v>82148123</v>
      </c>
      <c r="CS49" s="619"/>
      <c r="CT49" s="619"/>
      <c r="CU49" s="619"/>
      <c r="CV49" s="619"/>
      <c r="CW49" s="619"/>
      <c r="CX49" s="619"/>
      <c r="CY49" s="620"/>
      <c r="CZ49" s="621">
        <v>100</v>
      </c>
      <c r="DA49" s="622"/>
      <c r="DB49" s="622"/>
      <c r="DC49" s="623"/>
      <c r="DD49" s="624">
        <v>40553249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iB4fjDn4CnpJ+5Lah6gzREDBsh4rnDOzHu3FIogavWlwPGOu/CI39vEj7D4bSvhFiy6fSV2sbGdrUm7i8+ThQQ==" saltValue="EWlwLOQZepGA/mWMdeTH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O39" sqref="BO39"/>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117" t="s">
        <v>353</v>
      </c>
      <c r="B2" s="1117"/>
      <c r="C2" s="1117"/>
      <c r="D2" s="1117"/>
      <c r="E2" s="1117"/>
      <c r="F2" s="1117"/>
      <c r="G2" s="1117"/>
      <c r="H2" s="1117"/>
      <c r="I2" s="1117"/>
      <c r="J2" s="1117"/>
      <c r="K2" s="1117"/>
      <c r="L2" s="1117"/>
      <c r="M2" s="1117"/>
      <c r="N2" s="1117"/>
      <c r="O2" s="1117"/>
      <c r="P2" s="1117"/>
      <c r="Q2" s="1117"/>
      <c r="R2" s="1117"/>
      <c r="S2" s="1117"/>
      <c r="T2" s="1117"/>
      <c r="U2" s="1117"/>
      <c r="V2" s="1117"/>
      <c r="W2" s="1117"/>
      <c r="X2" s="1117"/>
      <c r="Y2" s="1117"/>
      <c r="Z2" s="1117"/>
      <c r="AA2" s="1117"/>
      <c r="AB2" s="1117"/>
      <c r="AC2" s="1117"/>
      <c r="AD2" s="1117"/>
      <c r="AE2" s="1117"/>
      <c r="AF2" s="1117"/>
      <c r="AG2" s="1117"/>
      <c r="AH2" s="1117"/>
      <c r="AI2" s="1117"/>
      <c r="AJ2" s="1117"/>
      <c r="AK2" s="1117"/>
      <c r="AL2" s="1117"/>
      <c r="AM2" s="1117"/>
      <c r="AN2" s="1117"/>
      <c r="AO2" s="1117"/>
      <c r="AP2" s="1117"/>
      <c r="AQ2" s="1117"/>
      <c r="AR2" s="1117"/>
      <c r="AS2" s="1117"/>
      <c r="AT2" s="1117"/>
      <c r="AU2" s="1117"/>
      <c r="AV2" s="1117"/>
      <c r="AW2" s="1117"/>
      <c r="AX2" s="1117"/>
      <c r="AY2" s="1117"/>
      <c r="AZ2" s="1117"/>
      <c r="BA2" s="1117"/>
      <c r="BB2" s="1117"/>
      <c r="BC2" s="1117"/>
      <c r="BD2" s="1117"/>
      <c r="BE2" s="1117"/>
      <c r="BF2" s="1117"/>
      <c r="BG2" s="1117"/>
      <c r="BH2" s="1117"/>
      <c r="BI2" s="111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354</v>
      </c>
      <c r="DK2" s="1095"/>
      <c r="DL2" s="1095"/>
      <c r="DM2" s="1095"/>
      <c r="DN2" s="1095"/>
      <c r="DO2" s="1096"/>
      <c r="DP2" s="210"/>
      <c r="DQ2" s="1094" t="s">
        <v>355</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69" t="s">
        <v>356</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14"/>
      <c r="BA4" s="214"/>
      <c r="BB4" s="214"/>
      <c r="BC4" s="214"/>
      <c r="BD4" s="214"/>
      <c r="BE4" s="215"/>
      <c r="BF4" s="215"/>
      <c r="BG4" s="215"/>
      <c r="BH4" s="215"/>
      <c r="BI4" s="215"/>
      <c r="BJ4" s="215"/>
      <c r="BK4" s="215"/>
      <c r="BL4" s="215"/>
      <c r="BM4" s="215"/>
      <c r="BN4" s="215"/>
      <c r="BO4" s="215"/>
      <c r="BP4" s="215"/>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17"/>
    </row>
    <row r="5" spans="1:131" s="218" customFormat="1" ht="26.25" customHeight="1" x14ac:dyDescent="0.15">
      <c r="A5" s="1005" t="s">
        <v>358</v>
      </c>
      <c r="B5" s="1006"/>
      <c r="C5" s="1006"/>
      <c r="D5" s="1006"/>
      <c r="E5" s="1006"/>
      <c r="F5" s="1006"/>
      <c r="G5" s="1006"/>
      <c r="H5" s="1006"/>
      <c r="I5" s="1006"/>
      <c r="J5" s="1006"/>
      <c r="K5" s="1006"/>
      <c r="L5" s="1006"/>
      <c r="M5" s="1006"/>
      <c r="N5" s="1006"/>
      <c r="O5" s="1006"/>
      <c r="P5" s="1007"/>
      <c r="Q5" s="1011" t="s">
        <v>359</v>
      </c>
      <c r="R5" s="1012"/>
      <c r="S5" s="1012"/>
      <c r="T5" s="1012"/>
      <c r="U5" s="1013"/>
      <c r="V5" s="1011" t="s">
        <v>360</v>
      </c>
      <c r="W5" s="1012"/>
      <c r="X5" s="1012"/>
      <c r="Y5" s="1012"/>
      <c r="Z5" s="1013"/>
      <c r="AA5" s="1011" t="s">
        <v>361</v>
      </c>
      <c r="AB5" s="1012"/>
      <c r="AC5" s="1012"/>
      <c r="AD5" s="1012"/>
      <c r="AE5" s="1012"/>
      <c r="AF5" s="1097" t="s">
        <v>362</v>
      </c>
      <c r="AG5" s="1012"/>
      <c r="AH5" s="1012"/>
      <c r="AI5" s="1012"/>
      <c r="AJ5" s="1025"/>
      <c r="AK5" s="1012" t="s">
        <v>363</v>
      </c>
      <c r="AL5" s="1012"/>
      <c r="AM5" s="1012"/>
      <c r="AN5" s="1012"/>
      <c r="AO5" s="1013"/>
      <c r="AP5" s="1011" t="s">
        <v>364</v>
      </c>
      <c r="AQ5" s="1012"/>
      <c r="AR5" s="1012"/>
      <c r="AS5" s="1012"/>
      <c r="AT5" s="1013"/>
      <c r="AU5" s="1011" t="s">
        <v>365</v>
      </c>
      <c r="AV5" s="1012"/>
      <c r="AW5" s="1012"/>
      <c r="AX5" s="1012"/>
      <c r="AY5" s="1025"/>
      <c r="AZ5" s="214"/>
      <c r="BA5" s="214"/>
      <c r="BB5" s="214"/>
      <c r="BC5" s="214"/>
      <c r="BD5" s="214"/>
      <c r="BE5" s="215"/>
      <c r="BF5" s="215"/>
      <c r="BG5" s="215"/>
      <c r="BH5" s="215"/>
      <c r="BI5" s="215"/>
      <c r="BJ5" s="215"/>
      <c r="BK5" s="215"/>
      <c r="BL5" s="215"/>
      <c r="BM5" s="215"/>
      <c r="BN5" s="215"/>
      <c r="BO5" s="215"/>
      <c r="BP5" s="215"/>
      <c r="BQ5" s="1005" t="s">
        <v>366</v>
      </c>
      <c r="BR5" s="1006"/>
      <c r="BS5" s="1006"/>
      <c r="BT5" s="1006"/>
      <c r="BU5" s="1006"/>
      <c r="BV5" s="1006"/>
      <c r="BW5" s="1006"/>
      <c r="BX5" s="1006"/>
      <c r="BY5" s="1006"/>
      <c r="BZ5" s="1006"/>
      <c r="CA5" s="1006"/>
      <c r="CB5" s="1006"/>
      <c r="CC5" s="1006"/>
      <c r="CD5" s="1006"/>
      <c r="CE5" s="1006"/>
      <c r="CF5" s="1006"/>
      <c r="CG5" s="1007"/>
      <c r="CH5" s="1011" t="s">
        <v>367</v>
      </c>
      <c r="CI5" s="1012"/>
      <c r="CJ5" s="1012"/>
      <c r="CK5" s="1012"/>
      <c r="CL5" s="1013"/>
      <c r="CM5" s="1011" t="s">
        <v>368</v>
      </c>
      <c r="CN5" s="1012"/>
      <c r="CO5" s="1012"/>
      <c r="CP5" s="1012"/>
      <c r="CQ5" s="1013"/>
      <c r="CR5" s="1011" t="s">
        <v>369</v>
      </c>
      <c r="CS5" s="1012"/>
      <c r="CT5" s="1012"/>
      <c r="CU5" s="1012"/>
      <c r="CV5" s="1013"/>
      <c r="CW5" s="1011" t="s">
        <v>370</v>
      </c>
      <c r="CX5" s="1012"/>
      <c r="CY5" s="1012"/>
      <c r="CZ5" s="1012"/>
      <c r="DA5" s="1013"/>
      <c r="DB5" s="1011" t="s">
        <v>371</v>
      </c>
      <c r="DC5" s="1012"/>
      <c r="DD5" s="1012"/>
      <c r="DE5" s="1012"/>
      <c r="DF5" s="1013"/>
      <c r="DG5" s="1120" t="s">
        <v>372</v>
      </c>
      <c r="DH5" s="1121"/>
      <c r="DI5" s="1121"/>
      <c r="DJ5" s="1121"/>
      <c r="DK5" s="1122"/>
      <c r="DL5" s="1120" t="s">
        <v>373</v>
      </c>
      <c r="DM5" s="1121"/>
      <c r="DN5" s="1121"/>
      <c r="DO5" s="1121"/>
      <c r="DP5" s="1122"/>
      <c r="DQ5" s="1011" t="s">
        <v>374</v>
      </c>
      <c r="DR5" s="1012"/>
      <c r="DS5" s="1012"/>
      <c r="DT5" s="1012"/>
      <c r="DU5" s="1013"/>
      <c r="DV5" s="1011" t="s">
        <v>365</v>
      </c>
      <c r="DW5" s="1012"/>
      <c r="DX5" s="1012"/>
      <c r="DY5" s="1012"/>
      <c r="DZ5" s="1025"/>
      <c r="EA5" s="217"/>
    </row>
    <row r="6" spans="1:131" s="218" customFormat="1" ht="26.25" customHeight="1" thickBot="1" x14ac:dyDescent="0.2">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098"/>
      <c r="AG6" s="1015"/>
      <c r="AH6" s="1015"/>
      <c r="AI6" s="1015"/>
      <c r="AJ6" s="1026"/>
      <c r="AK6" s="1015"/>
      <c r="AL6" s="1015"/>
      <c r="AM6" s="1015"/>
      <c r="AN6" s="1015"/>
      <c r="AO6" s="1016"/>
      <c r="AP6" s="1014"/>
      <c r="AQ6" s="1015"/>
      <c r="AR6" s="1015"/>
      <c r="AS6" s="1015"/>
      <c r="AT6" s="1016"/>
      <c r="AU6" s="1014"/>
      <c r="AV6" s="1015"/>
      <c r="AW6" s="1015"/>
      <c r="AX6" s="1015"/>
      <c r="AY6" s="1026"/>
      <c r="AZ6" s="214"/>
      <c r="BA6" s="214"/>
      <c r="BB6" s="214"/>
      <c r="BC6" s="214"/>
      <c r="BD6" s="214"/>
      <c r="BE6" s="215"/>
      <c r="BF6" s="215"/>
      <c r="BG6" s="215"/>
      <c r="BH6" s="215"/>
      <c r="BI6" s="215"/>
      <c r="BJ6" s="215"/>
      <c r="BK6" s="215"/>
      <c r="BL6" s="215"/>
      <c r="BM6" s="215"/>
      <c r="BN6" s="215"/>
      <c r="BO6" s="215"/>
      <c r="BP6" s="215"/>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123"/>
      <c r="DH6" s="1124"/>
      <c r="DI6" s="1124"/>
      <c r="DJ6" s="1124"/>
      <c r="DK6" s="1125"/>
      <c r="DL6" s="1123"/>
      <c r="DM6" s="1124"/>
      <c r="DN6" s="1124"/>
      <c r="DO6" s="1124"/>
      <c r="DP6" s="1125"/>
      <c r="DQ6" s="1014"/>
      <c r="DR6" s="1015"/>
      <c r="DS6" s="1015"/>
      <c r="DT6" s="1015"/>
      <c r="DU6" s="1016"/>
      <c r="DV6" s="1014"/>
      <c r="DW6" s="1015"/>
      <c r="DX6" s="1015"/>
      <c r="DY6" s="1015"/>
      <c r="DZ6" s="1026"/>
      <c r="EA6" s="217"/>
    </row>
    <row r="7" spans="1:131" s="218" customFormat="1" ht="26.25" customHeight="1" thickTop="1" x14ac:dyDescent="0.15">
      <c r="A7" s="219">
        <v>1</v>
      </c>
      <c r="B7" s="1054" t="s">
        <v>375</v>
      </c>
      <c r="C7" s="1055"/>
      <c r="D7" s="1055"/>
      <c r="E7" s="1055"/>
      <c r="F7" s="1055"/>
      <c r="G7" s="1055"/>
      <c r="H7" s="1055"/>
      <c r="I7" s="1055"/>
      <c r="J7" s="1055"/>
      <c r="K7" s="1055"/>
      <c r="L7" s="1055"/>
      <c r="M7" s="1055"/>
      <c r="N7" s="1055"/>
      <c r="O7" s="1055"/>
      <c r="P7" s="1056"/>
      <c r="Q7" s="1108">
        <v>83857</v>
      </c>
      <c r="R7" s="1109"/>
      <c r="S7" s="1109"/>
      <c r="T7" s="1109"/>
      <c r="U7" s="1109"/>
      <c r="V7" s="1109">
        <v>82841</v>
      </c>
      <c r="W7" s="1109"/>
      <c r="X7" s="1109"/>
      <c r="Y7" s="1109"/>
      <c r="Z7" s="1109"/>
      <c r="AA7" s="1109">
        <v>1015</v>
      </c>
      <c r="AB7" s="1109"/>
      <c r="AC7" s="1109"/>
      <c r="AD7" s="1109"/>
      <c r="AE7" s="1110"/>
      <c r="AF7" s="1111">
        <v>533</v>
      </c>
      <c r="AG7" s="1112"/>
      <c r="AH7" s="1112"/>
      <c r="AI7" s="1112"/>
      <c r="AJ7" s="1113"/>
      <c r="AK7" s="1114">
        <v>2202</v>
      </c>
      <c r="AL7" s="1115"/>
      <c r="AM7" s="1115"/>
      <c r="AN7" s="1115"/>
      <c r="AO7" s="1115"/>
      <c r="AP7" s="1115">
        <v>57605</v>
      </c>
      <c r="AQ7" s="1115"/>
      <c r="AR7" s="1115"/>
      <c r="AS7" s="1115"/>
      <c r="AT7" s="1115"/>
      <c r="AU7" s="1118"/>
      <c r="AV7" s="1118"/>
      <c r="AW7" s="1118"/>
      <c r="AX7" s="1118"/>
      <c r="AY7" s="1119"/>
      <c r="AZ7" s="214"/>
      <c r="BA7" s="214"/>
      <c r="BB7" s="214"/>
      <c r="BC7" s="214"/>
      <c r="BD7" s="214"/>
      <c r="BE7" s="215"/>
      <c r="BF7" s="215"/>
      <c r="BG7" s="215"/>
      <c r="BH7" s="215"/>
      <c r="BI7" s="215"/>
      <c r="BJ7" s="215"/>
      <c r="BK7" s="215"/>
      <c r="BL7" s="215"/>
      <c r="BM7" s="215"/>
      <c r="BN7" s="215"/>
      <c r="BO7" s="215"/>
      <c r="BP7" s="215"/>
      <c r="BQ7" s="219">
        <v>1</v>
      </c>
      <c r="BR7" s="220"/>
      <c r="BS7" s="1105" t="s">
        <v>560</v>
      </c>
      <c r="BT7" s="1106"/>
      <c r="BU7" s="1106"/>
      <c r="BV7" s="1106"/>
      <c r="BW7" s="1106"/>
      <c r="BX7" s="1106"/>
      <c r="BY7" s="1106"/>
      <c r="BZ7" s="1106"/>
      <c r="CA7" s="1106"/>
      <c r="CB7" s="1106"/>
      <c r="CC7" s="1106"/>
      <c r="CD7" s="1106"/>
      <c r="CE7" s="1106"/>
      <c r="CF7" s="1106"/>
      <c r="CG7" s="1116"/>
      <c r="CH7" s="1102">
        <v>1</v>
      </c>
      <c r="CI7" s="1103"/>
      <c r="CJ7" s="1103"/>
      <c r="CK7" s="1103"/>
      <c r="CL7" s="1104"/>
      <c r="CM7" s="1102">
        <v>239</v>
      </c>
      <c r="CN7" s="1103"/>
      <c r="CO7" s="1103"/>
      <c r="CP7" s="1103"/>
      <c r="CQ7" s="1104"/>
      <c r="CR7" s="1102">
        <v>1</v>
      </c>
      <c r="CS7" s="1103"/>
      <c r="CT7" s="1103"/>
      <c r="CU7" s="1103"/>
      <c r="CV7" s="1104"/>
      <c r="CW7" s="1102">
        <v>4</v>
      </c>
      <c r="CX7" s="1103"/>
      <c r="CY7" s="1103"/>
      <c r="CZ7" s="1103"/>
      <c r="DA7" s="1104"/>
      <c r="DB7" s="1102" t="s">
        <v>567</v>
      </c>
      <c r="DC7" s="1103"/>
      <c r="DD7" s="1103"/>
      <c r="DE7" s="1103"/>
      <c r="DF7" s="1104"/>
      <c r="DG7" s="1102" t="s">
        <v>567</v>
      </c>
      <c r="DH7" s="1103"/>
      <c r="DI7" s="1103"/>
      <c r="DJ7" s="1103"/>
      <c r="DK7" s="1104"/>
      <c r="DL7" s="1102" t="s">
        <v>567</v>
      </c>
      <c r="DM7" s="1103"/>
      <c r="DN7" s="1103"/>
      <c r="DO7" s="1103"/>
      <c r="DP7" s="1104"/>
      <c r="DQ7" s="1102" t="s">
        <v>567</v>
      </c>
      <c r="DR7" s="1103"/>
      <c r="DS7" s="1103"/>
      <c r="DT7" s="1103"/>
      <c r="DU7" s="1104"/>
      <c r="DV7" s="1105"/>
      <c r="DW7" s="1106"/>
      <c r="DX7" s="1106"/>
      <c r="DY7" s="1106"/>
      <c r="DZ7" s="1107"/>
      <c r="EA7" s="217"/>
    </row>
    <row r="8" spans="1:131" s="218" customFormat="1" ht="26.25" customHeight="1" x14ac:dyDescent="0.15">
      <c r="A8" s="221">
        <v>2</v>
      </c>
      <c r="B8" s="1040" t="s">
        <v>376</v>
      </c>
      <c r="C8" s="1041"/>
      <c r="D8" s="1041"/>
      <c r="E8" s="1041"/>
      <c r="F8" s="1041"/>
      <c r="G8" s="1041"/>
      <c r="H8" s="1041"/>
      <c r="I8" s="1041"/>
      <c r="J8" s="1041"/>
      <c r="K8" s="1041"/>
      <c r="L8" s="1041"/>
      <c r="M8" s="1041"/>
      <c r="N8" s="1041"/>
      <c r="O8" s="1041"/>
      <c r="P8" s="1042"/>
      <c r="Q8" s="1048">
        <v>47</v>
      </c>
      <c r="R8" s="1049"/>
      <c r="S8" s="1049"/>
      <c r="T8" s="1049"/>
      <c r="U8" s="1049"/>
      <c r="V8" s="1049">
        <v>47</v>
      </c>
      <c r="W8" s="1049"/>
      <c r="X8" s="1049"/>
      <c r="Y8" s="1049"/>
      <c r="Z8" s="1049"/>
      <c r="AA8" s="1049">
        <v>0</v>
      </c>
      <c r="AB8" s="1049"/>
      <c r="AC8" s="1049"/>
      <c r="AD8" s="1049"/>
      <c r="AE8" s="1050"/>
      <c r="AF8" s="1045" t="s">
        <v>121</v>
      </c>
      <c r="AG8" s="1046"/>
      <c r="AH8" s="1046"/>
      <c r="AI8" s="1046"/>
      <c r="AJ8" s="1047"/>
      <c r="AK8" s="1092">
        <v>47</v>
      </c>
      <c r="AL8" s="1093"/>
      <c r="AM8" s="1093"/>
      <c r="AN8" s="1093"/>
      <c r="AO8" s="1093"/>
      <c r="AP8" s="1093">
        <v>94</v>
      </c>
      <c r="AQ8" s="1093"/>
      <c r="AR8" s="1093"/>
      <c r="AS8" s="1093"/>
      <c r="AT8" s="1093"/>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1002" t="s">
        <v>561</v>
      </c>
      <c r="BT8" s="1003"/>
      <c r="BU8" s="1003"/>
      <c r="BV8" s="1003"/>
      <c r="BW8" s="1003"/>
      <c r="BX8" s="1003"/>
      <c r="BY8" s="1003"/>
      <c r="BZ8" s="1003"/>
      <c r="CA8" s="1003"/>
      <c r="CB8" s="1003"/>
      <c r="CC8" s="1003"/>
      <c r="CD8" s="1003"/>
      <c r="CE8" s="1003"/>
      <c r="CF8" s="1003"/>
      <c r="CG8" s="1024"/>
      <c r="CH8" s="999">
        <v>-1</v>
      </c>
      <c r="CI8" s="1000"/>
      <c r="CJ8" s="1000"/>
      <c r="CK8" s="1000"/>
      <c r="CL8" s="1001"/>
      <c r="CM8" s="999">
        <v>124</v>
      </c>
      <c r="CN8" s="1000"/>
      <c r="CO8" s="1000"/>
      <c r="CP8" s="1000"/>
      <c r="CQ8" s="1001"/>
      <c r="CR8" s="999">
        <v>4</v>
      </c>
      <c r="CS8" s="1000"/>
      <c r="CT8" s="1000"/>
      <c r="CU8" s="1000"/>
      <c r="CV8" s="1001"/>
      <c r="CW8" s="999" t="s">
        <v>567</v>
      </c>
      <c r="CX8" s="1000"/>
      <c r="CY8" s="1000"/>
      <c r="CZ8" s="1000"/>
      <c r="DA8" s="1001"/>
      <c r="DB8" s="999" t="s">
        <v>567</v>
      </c>
      <c r="DC8" s="1000"/>
      <c r="DD8" s="1000"/>
      <c r="DE8" s="1000"/>
      <c r="DF8" s="1001"/>
      <c r="DG8" s="999" t="s">
        <v>567</v>
      </c>
      <c r="DH8" s="1000"/>
      <c r="DI8" s="1000"/>
      <c r="DJ8" s="1000"/>
      <c r="DK8" s="1001"/>
      <c r="DL8" s="999" t="s">
        <v>567</v>
      </c>
      <c r="DM8" s="1000"/>
      <c r="DN8" s="1000"/>
      <c r="DO8" s="1000"/>
      <c r="DP8" s="1001"/>
      <c r="DQ8" s="999" t="s">
        <v>567</v>
      </c>
      <c r="DR8" s="1000"/>
      <c r="DS8" s="1000"/>
      <c r="DT8" s="1000"/>
      <c r="DU8" s="1001"/>
      <c r="DV8" s="1002"/>
      <c r="DW8" s="1003"/>
      <c r="DX8" s="1003"/>
      <c r="DY8" s="1003"/>
      <c r="DZ8" s="1004"/>
      <c r="EA8" s="217"/>
    </row>
    <row r="9" spans="1:131" s="218" customFormat="1" ht="26.25" customHeight="1" x14ac:dyDescent="0.15">
      <c r="A9" s="221">
        <v>3</v>
      </c>
      <c r="B9" s="1040" t="s">
        <v>377</v>
      </c>
      <c r="C9" s="1041"/>
      <c r="D9" s="1041"/>
      <c r="E9" s="1041"/>
      <c r="F9" s="1041"/>
      <c r="G9" s="1041"/>
      <c r="H9" s="1041"/>
      <c r="I9" s="1041"/>
      <c r="J9" s="1041"/>
      <c r="K9" s="1041"/>
      <c r="L9" s="1041"/>
      <c r="M9" s="1041"/>
      <c r="N9" s="1041"/>
      <c r="O9" s="1041"/>
      <c r="P9" s="1042"/>
      <c r="Q9" s="1048">
        <v>61</v>
      </c>
      <c r="R9" s="1049"/>
      <c r="S9" s="1049"/>
      <c r="T9" s="1049"/>
      <c r="U9" s="1049"/>
      <c r="V9" s="1049">
        <v>25</v>
      </c>
      <c r="W9" s="1049"/>
      <c r="X9" s="1049"/>
      <c r="Y9" s="1049"/>
      <c r="Z9" s="1049"/>
      <c r="AA9" s="1049">
        <v>36</v>
      </c>
      <c r="AB9" s="1049"/>
      <c r="AC9" s="1049"/>
      <c r="AD9" s="1049"/>
      <c r="AE9" s="1050"/>
      <c r="AF9" s="1045">
        <v>36</v>
      </c>
      <c r="AG9" s="1046"/>
      <c r="AH9" s="1046"/>
      <c r="AI9" s="1046"/>
      <c r="AJ9" s="1047"/>
      <c r="AK9" s="1092">
        <v>0</v>
      </c>
      <c r="AL9" s="1093"/>
      <c r="AM9" s="1093"/>
      <c r="AN9" s="1093"/>
      <c r="AO9" s="1093"/>
      <c r="AP9" s="1093">
        <v>0</v>
      </c>
      <c r="AQ9" s="1093"/>
      <c r="AR9" s="1093"/>
      <c r="AS9" s="1093"/>
      <c r="AT9" s="1093"/>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1002" t="s">
        <v>562</v>
      </c>
      <c r="BT9" s="1003"/>
      <c r="BU9" s="1003"/>
      <c r="BV9" s="1003"/>
      <c r="BW9" s="1003"/>
      <c r="BX9" s="1003"/>
      <c r="BY9" s="1003"/>
      <c r="BZ9" s="1003"/>
      <c r="CA9" s="1003"/>
      <c r="CB9" s="1003"/>
      <c r="CC9" s="1003"/>
      <c r="CD9" s="1003"/>
      <c r="CE9" s="1003"/>
      <c r="CF9" s="1003"/>
      <c r="CG9" s="1024"/>
      <c r="CH9" s="999">
        <v>0</v>
      </c>
      <c r="CI9" s="1000"/>
      <c r="CJ9" s="1000"/>
      <c r="CK9" s="1000"/>
      <c r="CL9" s="1001"/>
      <c r="CM9" s="999">
        <v>16</v>
      </c>
      <c r="CN9" s="1000"/>
      <c r="CO9" s="1000"/>
      <c r="CP9" s="1000"/>
      <c r="CQ9" s="1001"/>
      <c r="CR9" s="999">
        <v>9</v>
      </c>
      <c r="CS9" s="1000"/>
      <c r="CT9" s="1000"/>
      <c r="CU9" s="1000"/>
      <c r="CV9" s="1001"/>
      <c r="CW9" s="999">
        <v>8</v>
      </c>
      <c r="CX9" s="1000"/>
      <c r="CY9" s="1000"/>
      <c r="CZ9" s="1000"/>
      <c r="DA9" s="1001"/>
      <c r="DB9" s="999" t="s">
        <v>567</v>
      </c>
      <c r="DC9" s="1000"/>
      <c r="DD9" s="1000"/>
      <c r="DE9" s="1000"/>
      <c r="DF9" s="1001"/>
      <c r="DG9" s="999" t="s">
        <v>567</v>
      </c>
      <c r="DH9" s="1000"/>
      <c r="DI9" s="1000"/>
      <c r="DJ9" s="1000"/>
      <c r="DK9" s="1001"/>
      <c r="DL9" s="999" t="s">
        <v>567</v>
      </c>
      <c r="DM9" s="1000"/>
      <c r="DN9" s="1000"/>
      <c r="DO9" s="1000"/>
      <c r="DP9" s="1001"/>
      <c r="DQ9" s="999" t="s">
        <v>567</v>
      </c>
      <c r="DR9" s="1000"/>
      <c r="DS9" s="1000"/>
      <c r="DT9" s="1000"/>
      <c r="DU9" s="1001"/>
      <c r="DV9" s="1002"/>
      <c r="DW9" s="1003"/>
      <c r="DX9" s="1003"/>
      <c r="DY9" s="1003"/>
      <c r="DZ9" s="1004"/>
      <c r="EA9" s="217"/>
    </row>
    <row r="10" spans="1:131" s="218" customFormat="1" ht="26.25" customHeight="1" x14ac:dyDescent="0.15">
      <c r="A10" s="221">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2"/>
      <c r="AL10" s="1093"/>
      <c r="AM10" s="1093"/>
      <c r="AN10" s="1093"/>
      <c r="AO10" s="1093"/>
      <c r="AP10" s="1093"/>
      <c r="AQ10" s="1093"/>
      <c r="AR10" s="1093"/>
      <c r="AS10" s="1093"/>
      <c r="AT10" s="1093"/>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1002" t="s">
        <v>563</v>
      </c>
      <c r="BT10" s="1003"/>
      <c r="BU10" s="1003"/>
      <c r="BV10" s="1003"/>
      <c r="BW10" s="1003"/>
      <c r="BX10" s="1003"/>
      <c r="BY10" s="1003"/>
      <c r="BZ10" s="1003"/>
      <c r="CA10" s="1003"/>
      <c r="CB10" s="1003"/>
      <c r="CC10" s="1003"/>
      <c r="CD10" s="1003"/>
      <c r="CE10" s="1003"/>
      <c r="CF10" s="1003"/>
      <c r="CG10" s="1024"/>
      <c r="CH10" s="999">
        <v>-7</v>
      </c>
      <c r="CI10" s="1000"/>
      <c r="CJ10" s="1000"/>
      <c r="CK10" s="1000"/>
      <c r="CL10" s="1001"/>
      <c r="CM10" s="999">
        <v>18</v>
      </c>
      <c r="CN10" s="1000"/>
      <c r="CO10" s="1000"/>
      <c r="CP10" s="1000"/>
      <c r="CQ10" s="1001"/>
      <c r="CR10" s="999">
        <v>55</v>
      </c>
      <c r="CS10" s="1000"/>
      <c r="CT10" s="1000"/>
      <c r="CU10" s="1000"/>
      <c r="CV10" s="1001"/>
      <c r="CW10" s="999" t="s">
        <v>567</v>
      </c>
      <c r="CX10" s="1000"/>
      <c r="CY10" s="1000"/>
      <c r="CZ10" s="1000"/>
      <c r="DA10" s="1001"/>
      <c r="DB10" s="999" t="s">
        <v>567</v>
      </c>
      <c r="DC10" s="1000"/>
      <c r="DD10" s="1000"/>
      <c r="DE10" s="1000"/>
      <c r="DF10" s="1001"/>
      <c r="DG10" s="999" t="s">
        <v>567</v>
      </c>
      <c r="DH10" s="1000"/>
      <c r="DI10" s="1000"/>
      <c r="DJ10" s="1000"/>
      <c r="DK10" s="1001"/>
      <c r="DL10" s="999" t="s">
        <v>567</v>
      </c>
      <c r="DM10" s="1000"/>
      <c r="DN10" s="1000"/>
      <c r="DO10" s="1000"/>
      <c r="DP10" s="1001"/>
      <c r="DQ10" s="999" t="s">
        <v>567</v>
      </c>
      <c r="DR10" s="1000"/>
      <c r="DS10" s="1000"/>
      <c r="DT10" s="1000"/>
      <c r="DU10" s="1001"/>
      <c r="DV10" s="1002"/>
      <c r="DW10" s="1003"/>
      <c r="DX10" s="1003"/>
      <c r="DY10" s="1003"/>
      <c r="DZ10" s="1004"/>
      <c r="EA10" s="217"/>
    </row>
    <row r="11" spans="1:131" s="218" customFormat="1" ht="26.25" customHeight="1" x14ac:dyDescent="0.15">
      <c r="A11" s="221">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2"/>
      <c r="AL11" s="1093"/>
      <c r="AM11" s="1093"/>
      <c r="AN11" s="1093"/>
      <c r="AO11" s="1093"/>
      <c r="AP11" s="1093"/>
      <c r="AQ11" s="1093"/>
      <c r="AR11" s="1093"/>
      <c r="AS11" s="1093"/>
      <c r="AT11" s="1093"/>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1002" t="s">
        <v>564</v>
      </c>
      <c r="BT11" s="1003"/>
      <c r="BU11" s="1003"/>
      <c r="BV11" s="1003"/>
      <c r="BW11" s="1003"/>
      <c r="BX11" s="1003"/>
      <c r="BY11" s="1003"/>
      <c r="BZ11" s="1003"/>
      <c r="CA11" s="1003"/>
      <c r="CB11" s="1003"/>
      <c r="CC11" s="1003"/>
      <c r="CD11" s="1003"/>
      <c r="CE11" s="1003"/>
      <c r="CF11" s="1003"/>
      <c r="CG11" s="1024"/>
      <c r="CH11" s="999">
        <v>0</v>
      </c>
      <c r="CI11" s="1000"/>
      <c r="CJ11" s="1000"/>
      <c r="CK11" s="1000"/>
      <c r="CL11" s="1001"/>
      <c r="CM11" s="999">
        <v>320</v>
      </c>
      <c r="CN11" s="1000"/>
      <c r="CO11" s="1000"/>
      <c r="CP11" s="1000"/>
      <c r="CQ11" s="1001"/>
      <c r="CR11" s="999">
        <v>150</v>
      </c>
      <c r="CS11" s="1000"/>
      <c r="CT11" s="1000"/>
      <c r="CU11" s="1000"/>
      <c r="CV11" s="1001"/>
      <c r="CW11" s="999">
        <v>2</v>
      </c>
      <c r="CX11" s="1000"/>
      <c r="CY11" s="1000"/>
      <c r="CZ11" s="1000"/>
      <c r="DA11" s="1001"/>
      <c r="DB11" s="999" t="s">
        <v>567</v>
      </c>
      <c r="DC11" s="1000"/>
      <c r="DD11" s="1000"/>
      <c r="DE11" s="1000"/>
      <c r="DF11" s="1001"/>
      <c r="DG11" s="999" t="s">
        <v>567</v>
      </c>
      <c r="DH11" s="1000"/>
      <c r="DI11" s="1000"/>
      <c r="DJ11" s="1000"/>
      <c r="DK11" s="1001"/>
      <c r="DL11" s="999" t="s">
        <v>567</v>
      </c>
      <c r="DM11" s="1000"/>
      <c r="DN11" s="1000"/>
      <c r="DO11" s="1000"/>
      <c r="DP11" s="1001"/>
      <c r="DQ11" s="999" t="s">
        <v>567</v>
      </c>
      <c r="DR11" s="1000"/>
      <c r="DS11" s="1000"/>
      <c r="DT11" s="1000"/>
      <c r="DU11" s="1001"/>
      <c r="DV11" s="1002"/>
      <c r="DW11" s="1003"/>
      <c r="DX11" s="1003"/>
      <c r="DY11" s="1003"/>
      <c r="DZ11" s="1004"/>
      <c r="EA11" s="217"/>
    </row>
    <row r="12" spans="1:131" s="218" customFormat="1" ht="26.25" customHeight="1" x14ac:dyDescent="0.15">
      <c r="A12" s="221">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2"/>
      <c r="AL12" s="1093"/>
      <c r="AM12" s="1093"/>
      <c r="AN12" s="1093"/>
      <c r="AO12" s="1093"/>
      <c r="AP12" s="1093"/>
      <c r="AQ12" s="1093"/>
      <c r="AR12" s="1093"/>
      <c r="AS12" s="1093"/>
      <c r="AT12" s="1093"/>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1002" t="s">
        <v>565</v>
      </c>
      <c r="BT12" s="1003"/>
      <c r="BU12" s="1003"/>
      <c r="BV12" s="1003"/>
      <c r="BW12" s="1003"/>
      <c r="BX12" s="1003"/>
      <c r="BY12" s="1003"/>
      <c r="BZ12" s="1003"/>
      <c r="CA12" s="1003"/>
      <c r="CB12" s="1003"/>
      <c r="CC12" s="1003"/>
      <c r="CD12" s="1003"/>
      <c r="CE12" s="1003"/>
      <c r="CF12" s="1003"/>
      <c r="CG12" s="1024"/>
      <c r="CH12" s="999">
        <v>-4</v>
      </c>
      <c r="CI12" s="1000"/>
      <c r="CJ12" s="1000"/>
      <c r="CK12" s="1000"/>
      <c r="CL12" s="1001"/>
      <c r="CM12" s="999">
        <v>1052</v>
      </c>
      <c r="CN12" s="1000"/>
      <c r="CO12" s="1000"/>
      <c r="CP12" s="1000"/>
      <c r="CQ12" s="1001"/>
      <c r="CR12" s="999">
        <v>150</v>
      </c>
      <c r="CS12" s="1000"/>
      <c r="CT12" s="1000"/>
      <c r="CU12" s="1000"/>
      <c r="CV12" s="1001"/>
      <c r="CW12" s="999">
        <v>16</v>
      </c>
      <c r="CX12" s="1000"/>
      <c r="CY12" s="1000"/>
      <c r="CZ12" s="1000"/>
      <c r="DA12" s="1001"/>
      <c r="DB12" s="999" t="s">
        <v>567</v>
      </c>
      <c r="DC12" s="1000"/>
      <c r="DD12" s="1000"/>
      <c r="DE12" s="1000"/>
      <c r="DF12" s="1001"/>
      <c r="DG12" s="999" t="s">
        <v>567</v>
      </c>
      <c r="DH12" s="1000"/>
      <c r="DI12" s="1000"/>
      <c r="DJ12" s="1000"/>
      <c r="DK12" s="1001"/>
      <c r="DL12" s="999" t="s">
        <v>567</v>
      </c>
      <c r="DM12" s="1000"/>
      <c r="DN12" s="1000"/>
      <c r="DO12" s="1000"/>
      <c r="DP12" s="1001"/>
      <c r="DQ12" s="999" t="s">
        <v>567</v>
      </c>
      <c r="DR12" s="1000"/>
      <c r="DS12" s="1000"/>
      <c r="DT12" s="1000"/>
      <c r="DU12" s="1001"/>
      <c r="DV12" s="1002"/>
      <c r="DW12" s="1003"/>
      <c r="DX12" s="1003"/>
      <c r="DY12" s="1003"/>
      <c r="DZ12" s="1004"/>
      <c r="EA12" s="217"/>
    </row>
    <row r="13" spans="1:131" s="218" customFormat="1" ht="26.25" customHeight="1" x14ac:dyDescent="0.15">
      <c r="A13" s="221">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2"/>
      <c r="AL13" s="1093"/>
      <c r="AM13" s="1093"/>
      <c r="AN13" s="1093"/>
      <c r="AO13" s="1093"/>
      <c r="AP13" s="1093"/>
      <c r="AQ13" s="1093"/>
      <c r="AR13" s="1093"/>
      <c r="AS13" s="1093"/>
      <c r="AT13" s="1093"/>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1002" t="s">
        <v>566</v>
      </c>
      <c r="BT13" s="1003"/>
      <c r="BU13" s="1003"/>
      <c r="BV13" s="1003"/>
      <c r="BW13" s="1003"/>
      <c r="BX13" s="1003"/>
      <c r="BY13" s="1003"/>
      <c r="BZ13" s="1003"/>
      <c r="CA13" s="1003"/>
      <c r="CB13" s="1003"/>
      <c r="CC13" s="1003"/>
      <c r="CD13" s="1003"/>
      <c r="CE13" s="1003"/>
      <c r="CF13" s="1003"/>
      <c r="CG13" s="1024"/>
      <c r="CH13" s="999">
        <v>0</v>
      </c>
      <c r="CI13" s="1000"/>
      <c r="CJ13" s="1000"/>
      <c r="CK13" s="1000"/>
      <c r="CL13" s="1001"/>
      <c r="CM13" s="999">
        <v>706</v>
      </c>
      <c r="CN13" s="1000"/>
      <c r="CO13" s="1000"/>
      <c r="CP13" s="1000"/>
      <c r="CQ13" s="1001"/>
      <c r="CR13" s="999">
        <v>15</v>
      </c>
      <c r="CS13" s="1000"/>
      <c r="CT13" s="1000"/>
      <c r="CU13" s="1000"/>
      <c r="CV13" s="1001"/>
      <c r="CW13" s="999">
        <v>1</v>
      </c>
      <c r="CX13" s="1000"/>
      <c r="CY13" s="1000"/>
      <c r="CZ13" s="1000"/>
      <c r="DA13" s="1001"/>
      <c r="DB13" s="999" t="s">
        <v>567</v>
      </c>
      <c r="DC13" s="1000"/>
      <c r="DD13" s="1000"/>
      <c r="DE13" s="1000"/>
      <c r="DF13" s="1001"/>
      <c r="DG13" s="999" t="s">
        <v>567</v>
      </c>
      <c r="DH13" s="1000"/>
      <c r="DI13" s="1000"/>
      <c r="DJ13" s="1000"/>
      <c r="DK13" s="1001"/>
      <c r="DL13" s="999" t="s">
        <v>567</v>
      </c>
      <c r="DM13" s="1000"/>
      <c r="DN13" s="1000"/>
      <c r="DO13" s="1000"/>
      <c r="DP13" s="1001"/>
      <c r="DQ13" s="999" t="s">
        <v>567</v>
      </c>
      <c r="DR13" s="1000"/>
      <c r="DS13" s="1000"/>
      <c r="DT13" s="1000"/>
      <c r="DU13" s="1001"/>
      <c r="DV13" s="1002"/>
      <c r="DW13" s="1003"/>
      <c r="DX13" s="1003"/>
      <c r="DY13" s="1003"/>
      <c r="DZ13" s="1004"/>
      <c r="EA13" s="217"/>
    </row>
    <row r="14" spans="1:131" s="218" customFormat="1" ht="26.25" customHeight="1" x14ac:dyDescent="0.15">
      <c r="A14" s="221">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2"/>
      <c r="AL14" s="1093"/>
      <c r="AM14" s="1093"/>
      <c r="AN14" s="1093"/>
      <c r="AO14" s="1093"/>
      <c r="AP14" s="1093"/>
      <c r="AQ14" s="1093"/>
      <c r="AR14" s="1093"/>
      <c r="AS14" s="1093"/>
      <c r="AT14" s="1093"/>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17"/>
    </row>
    <row r="15" spans="1:131" s="218" customFormat="1" ht="26.25" customHeight="1" x14ac:dyDescent="0.15">
      <c r="A15" s="221">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2"/>
      <c r="AL15" s="1093"/>
      <c r="AM15" s="1093"/>
      <c r="AN15" s="1093"/>
      <c r="AO15" s="1093"/>
      <c r="AP15" s="1093"/>
      <c r="AQ15" s="1093"/>
      <c r="AR15" s="1093"/>
      <c r="AS15" s="1093"/>
      <c r="AT15" s="1093"/>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17"/>
    </row>
    <row r="16" spans="1:131" s="218" customFormat="1" ht="26.25" customHeight="1" x14ac:dyDescent="0.15">
      <c r="A16" s="221">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2"/>
      <c r="AL16" s="1093"/>
      <c r="AM16" s="1093"/>
      <c r="AN16" s="1093"/>
      <c r="AO16" s="1093"/>
      <c r="AP16" s="1093"/>
      <c r="AQ16" s="1093"/>
      <c r="AR16" s="1093"/>
      <c r="AS16" s="1093"/>
      <c r="AT16" s="1093"/>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17"/>
    </row>
    <row r="17" spans="1:131" s="218" customFormat="1" ht="26.25" customHeight="1" x14ac:dyDescent="0.15">
      <c r="A17" s="221">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2"/>
      <c r="AL17" s="1093"/>
      <c r="AM17" s="1093"/>
      <c r="AN17" s="1093"/>
      <c r="AO17" s="1093"/>
      <c r="AP17" s="1093"/>
      <c r="AQ17" s="1093"/>
      <c r="AR17" s="1093"/>
      <c r="AS17" s="1093"/>
      <c r="AT17" s="1093"/>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17"/>
    </row>
    <row r="18" spans="1:131" s="218" customFormat="1" ht="26.25" customHeight="1" x14ac:dyDescent="0.15">
      <c r="A18" s="221">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2"/>
      <c r="AL18" s="1093"/>
      <c r="AM18" s="1093"/>
      <c r="AN18" s="1093"/>
      <c r="AO18" s="1093"/>
      <c r="AP18" s="1093"/>
      <c r="AQ18" s="1093"/>
      <c r="AR18" s="1093"/>
      <c r="AS18" s="1093"/>
      <c r="AT18" s="1093"/>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17"/>
    </row>
    <row r="19" spans="1:131" s="218" customFormat="1" ht="26.25" customHeight="1" x14ac:dyDescent="0.15">
      <c r="A19" s="221">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2"/>
      <c r="AL19" s="1093"/>
      <c r="AM19" s="1093"/>
      <c r="AN19" s="1093"/>
      <c r="AO19" s="1093"/>
      <c r="AP19" s="1093"/>
      <c r="AQ19" s="1093"/>
      <c r="AR19" s="1093"/>
      <c r="AS19" s="1093"/>
      <c r="AT19" s="1093"/>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17"/>
    </row>
    <row r="20" spans="1:131" s="218" customFormat="1" ht="26.25" customHeight="1" x14ac:dyDescent="0.15">
      <c r="A20" s="221">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2"/>
      <c r="AL20" s="1093"/>
      <c r="AM20" s="1093"/>
      <c r="AN20" s="1093"/>
      <c r="AO20" s="1093"/>
      <c r="AP20" s="1093"/>
      <c r="AQ20" s="1093"/>
      <c r="AR20" s="1093"/>
      <c r="AS20" s="1093"/>
      <c r="AT20" s="1093"/>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17"/>
    </row>
    <row r="21" spans="1:131" s="218" customFormat="1" ht="26.25" customHeight="1" thickBot="1" x14ac:dyDescent="0.2">
      <c r="A21" s="221">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2"/>
      <c r="AL21" s="1093"/>
      <c r="AM21" s="1093"/>
      <c r="AN21" s="1093"/>
      <c r="AO21" s="1093"/>
      <c r="AP21" s="1093"/>
      <c r="AQ21" s="1093"/>
      <c r="AR21" s="1093"/>
      <c r="AS21" s="1093"/>
      <c r="AT21" s="1093"/>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17"/>
    </row>
    <row r="22" spans="1:131" s="218" customFormat="1" ht="26.25" customHeight="1" x14ac:dyDescent="0.15">
      <c r="A22" s="221">
        <v>16</v>
      </c>
      <c r="B22" s="1040"/>
      <c r="C22" s="1041"/>
      <c r="D22" s="1041"/>
      <c r="E22" s="1041"/>
      <c r="F22" s="1041"/>
      <c r="G22" s="1041"/>
      <c r="H22" s="1041"/>
      <c r="I22" s="1041"/>
      <c r="J22" s="1041"/>
      <c r="K22" s="1041"/>
      <c r="L22" s="1041"/>
      <c r="M22" s="1041"/>
      <c r="N22" s="1041"/>
      <c r="O22" s="1041"/>
      <c r="P22" s="1042"/>
      <c r="Q22" s="1091"/>
      <c r="R22" s="1070"/>
      <c r="S22" s="1070"/>
      <c r="T22" s="1070"/>
      <c r="U22" s="1070"/>
      <c r="V22" s="1070"/>
      <c r="W22" s="1070"/>
      <c r="X22" s="1070"/>
      <c r="Y22" s="1070"/>
      <c r="Z22" s="1070"/>
      <c r="AA22" s="1070"/>
      <c r="AB22" s="1070"/>
      <c r="AC22" s="1070"/>
      <c r="AD22" s="1070"/>
      <c r="AE22" s="1071"/>
      <c r="AF22" s="1045"/>
      <c r="AG22" s="1046"/>
      <c r="AH22" s="1046"/>
      <c r="AI22" s="1046"/>
      <c r="AJ22" s="1047"/>
      <c r="AK22" s="1072"/>
      <c r="AL22" s="1073"/>
      <c r="AM22" s="1073"/>
      <c r="AN22" s="1073"/>
      <c r="AO22" s="1073"/>
      <c r="AP22" s="1073"/>
      <c r="AQ22" s="1073"/>
      <c r="AR22" s="1073"/>
      <c r="AS22" s="1073"/>
      <c r="AT22" s="1073"/>
      <c r="AU22" s="1074"/>
      <c r="AV22" s="1074"/>
      <c r="AW22" s="1074"/>
      <c r="AX22" s="1074"/>
      <c r="AY22" s="1075"/>
      <c r="AZ22" s="1038" t="s">
        <v>378</v>
      </c>
      <c r="BA22" s="1038"/>
      <c r="BB22" s="1038"/>
      <c r="BC22" s="1038"/>
      <c r="BD22" s="1039"/>
      <c r="BE22" s="215"/>
      <c r="BF22" s="215"/>
      <c r="BG22" s="215"/>
      <c r="BH22" s="215"/>
      <c r="BI22" s="215"/>
      <c r="BJ22" s="215"/>
      <c r="BK22" s="215"/>
      <c r="BL22" s="215"/>
      <c r="BM22" s="215"/>
      <c r="BN22" s="215"/>
      <c r="BO22" s="215"/>
      <c r="BP22" s="215"/>
      <c r="BQ22" s="221">
        <v>16</v>
      </c>
      <c r="BR22" s="222"/>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17"/>
    </row>
    <row r="23" spans="1:131" s="218" customFormat="1" ht="26.25" customHeight="1" thickBot="1" x14ac:dyDescent="0.2">
      <c r="A23" s="223" t="s">
        <v>379</v>
      </c>
      <c r="B23" s="950" t="s">
        <v>380</v>
      </c>
      <c r="C23" s="951"/>
      <c r="D23" s="951"/>
      <c r="E23" s="951"/>
      <c r="F23" s="951"/>
      <c r="G23" s="951"/>
      <c r="H23" s="951"/>
      <c r="I23" s="951"/>
      <c r="J23" s="951"/>
      <c r="K23" s="951"/>
      <c r="L23" s="951"/>
      <c r="M23" s="951"/>
      <c r="N23" s="951"/>
      <c r="O23" s="951"/>
      <c r="P23" s="961"/>
      <c r="Q23" s="1085">
        <v>83917</v>
      </c>
      <c r="R23" s="1077"/>
      <c r="S23" s="1077"/>
      <c r="T23" s="1077"/>
      <c r="U23" s="1077"/>
      <c r="V23" s="1077">
        <v>82866</v>
      </c>
      <c r="W23" s="1077"/>
      <c r="X23" s="1077"/>
      <c r="Y23" s="1077"/>
      <c r="Z23" s="1077"/>
      <c r="AA23" s="1077">
        <v>1051</v>
      </c>
      <c r="AB23" s="1077"/>
      <c r="AC23" s="1077"/>
      <c r="AD23" s="1077"/>
      <c r="AE23" s="1086"/>
      <c r="AF23" s="1087">
        <v>569</v>
      </c>
      <c r="AG23" s="1077"/>
      <c r="AH23" s="1077"/>
      <c r="AI23" s="1077"/>
      <c r="AJ23" s="1088"/>
      <c r="AK23" s="1089"/>
      <c r="AL23" s="1090"/>
      <c r="AM23" s="1090"/>
      <c r="AN23" s="1090"/>
      <c r="AO23" s="1090"/>
      <c r="AP23" s="1077">
        <v>57699</v>
      </c>
      <c r="AQ23" s="1077"/>
      <c r="AR23" s="1077"/>
      <c r="AS23" s="1077"/>
      <c r="AT23" s="1077"/>
      <c r="AU23" s="1078"/>
      <c r="AV23" s="1078"/>
      <c r="AW23" s="1078"/>
      <c r="AX23" s="1078"/>
      <c r="AY23" s="1079"/>
      <c r="AZ23" s="1080" t="s">
        <v>121</v>
      </c>
      <c r="BA23" s="1081"/>
      <c r="BB23" s="1081"/>
      <c r="BC23" s="1081"/>
      <c r="BD23" s="1082"/>
      <c r="BE23" s="215"/>
      <c r="BF23" s="215"/>
      <c r="BG23" s="215"/>
      <c r="BH23" s="215"/>
      <c r="BI23" s="215"/>
      <c r="BJ23" s="215"/>
      <c r="BK23" s="215"/>
      <c r="BL23" s="215"/>
      <c r="BM23" s="215"/>
      <c r="BN23" s="215"/>
      <c r="BO23" s="215"/>
      <c r="BP23" s="215"/>
      <c r="BQ23" s="221">
        <v>17</v>
      </c>
      <c r="BR23" s="222"/>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17"/>
    </row>
    <row r="24" spans="1:131" s="218" customFormat="1" ht="26.25" customHeight="1" x14ac:dyDescent="0.15">
      <c r="A24" s="1076" t="s">
        <v>381</v>
      </c>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1076"/>
      <c r="AT24" s="1076"/>
      <c r="AU24" s="1076"/>
      <c r="AV24" s="1076"/>
      <c r="AW24" s="1076"/>
      <c r="AX24" s="1076"/>
      <c r="AY24" s="1076"/>
      <c r="AZ24" s="214"/>
      <c r="BA24" s="214"/>
      <c r="BB24" s="214"/>
      <c r="BC24" s="214"/>
      <c r="BD24" s="214"/>
      <c r="BE24" s="215"/>
      <c r="BF24" s="215"/>
      <c r="BG24" s="215"/>
      <c r="BH24" s="215"/>
      <c r="BI24" s="215"/>
      <c r="BJ24" s="215"/>
      <c r="BK24" s="215"/>
      <c r="BL24" s="215"/>
      <c r="BM24" s="215"/>
      <c r="BN24" s="215"/>
      <c r="BO24" s="215"/>
      <c r="BP24" s="215"/>
      <c r="BQ24" s="221">
        <v>18</v>
      </c>
      <c r="BR24" s="222"/>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17"/>
    </row>
    <row r="25" spans="1:131" ht="26.25" customHeight="1" thickBot="1" x14ac:dyDescent="0.2">
      <c r="A25" s="1069" t="s">
        <v>382</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14"/>
      <c r="BK25" s="214"/>
      <c r="BL25" s="214"/>
      <c r="BM25" s="214"/>
      <c r="BN25" s="214"/>
      <c r="BO25" s="224"/>
      <c r="BP25" s="224"/>
      <c r="BQ25" s="221">
        <v>19</v>
      </c>
      <c r="BR25" s="222"/>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12"/>
    </row>
    <row r="26" spans="1:131" ht="26.25" customHeight="1" x14ac:dyDescent="0.15">
      <c r="A26" s="1005" t="s">
        <v>358</v>
      </c>
      <c r="B26" s="1006"/>
      <c r="C26" s="1006"/>
      <c r="D26" s="1006"/>
      <c r="E26" s="1006"/>
      <c r="F26" s="1006"/>
      <c r="G26" s="1006"/>
      <c r="H26" s="1006"/>
      <c r="I26" s="1006"/>
      <c r="J26" s="1006"/>
      <c r="K26" s="1006"/>
      <c r="L26" s="1006"/>
      <c r="M26" s="1006"/>
      <c r="N26" s="1006"/>
      <c r="O26" s="1006"/>
      <c r="P26" s="1007"/>
      <c r="Q26" s="1011" t="s">
        <v>383</v>
      </c>
      <c r="R26" s="1012"/>
      <c r="S26" s="1012"/>
      <c r="T26" s="1012"/>
      <c r="U26" s="1013"/>
      <c r="V26" s="1011" t="s">
        <v>384</v>
      </c>
      <c r="W26" s="1012"/>
      <c r="X26" s="1012"/>
      <c r="Y26" s="1012"/>
      <c r="Z26" s="1013"/>
      <c r="AA26" s="1011" t="s">
        <v>385</v>
      </c>
      <c r="AB26" s="1012"/>
      <c r="AC26" s="1012"/>
      <c r="AD26" s="1012"/>
      <c r="AE26" s="1012"/>
      <c r="AF26" s="1065" t="s">
        <v>386</v>
      </c>
      <c r="AG26" s="1018"/>
      <c r="AH26" s="1018"/>
      <c r="AI26" s="1018"/>
      <c r="AJ26" s="1066"/>
      <c r="AK26" s="1012" t="s">
        <v>387</v>
      </c>
      <c r="AL26" s="1012"/>
      <c r="AM26" s="1012"/>
      <c r="AN26" s="1012"/>
      <c r="AO26" s="1013"/>
      <c r="AP26" s="1011" t="s">
        <v>388</v>
      </c>
      <c r="AQ26" s="1012"/>
      <c r="AR26" s="1012"/>
      <c r="AS26" s="1012"/>
      <c r="AT26" s="1013"/>
      <c r="AU26" s="1011" t="s">
        <v>389</v>
      </c>
      <c r="AV26" s="1012"/>
      <c r="AW26" s="1012"/>
      <c r="AX26" s="1012"/>
      <c r="AY26" s="1013"/>
      <c r="AZ26" s="1011" t="s">
        <v>390</v>
      </c>
      <c r="BA26" s="1012"/>
      <c r="BB26" s="1012"/>
      <c r="BC26" s="1012"/>
      <c r="BD26" s="1013"/>
      <c r="BE26" s="1011" t="s">
        <v>365</v>
      </c>
      <c r="BF26" s="1012"/>
      <c r="BG26" s="1012"/>
      <c r="BH26" s="1012"/>
      <c r="BI26" s="1025"/>
      <c r="BJ26" s="214"/>
      <c r="BK26" s="214"/>
      <c r="BL26" s="214"/>
      <c r="BM26" s="214"/>
      <c r="BN26" s="214"/>
      <c r="BO26" s="224"/>
      <c r="BP26" s="224"/>
      <c r="BQ26" s="221">
        <v>20</v>
      </c>
      <c r="BR26" s="222"/>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12"/>
    </row>
    <row r="27" spans="1:131" ht="26.25" customHeight="1" thickBot="1" x14ac:dyDescent="0.2">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14"/>
      <c r="BK27" s="214"/>
      <c r="BL27" s="214"/>
      <c r="BM27" s="214"/>
      <c r="BN27" s="214"/>
      <c r="BO27" s="224"/>
      <c r="BP27" s="224"/>
      <c r="BQ27" s="221">
        <v>21</v>
      </c>
      <c r="BR27" s="222"/>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12"/>
    </row>
    <row r="28" spans="1:131" ht="26.25" customHeight="1" thickTop="1" x14ac:dyDescent="0.15">
      <c r="A28" s="225">
        <v>1</v>
      </c>
      <c r="B28" s="1054" t="s">
        <v>391</v>
      </c>
      <c r="C28" s="1055"/>
      <c r="D28" s="1055"/>
      <c r="E28" s="1055"/>
      <c r="F28" s="1055"/>
      <c r="G28" s="1055"/>
      <c r="H28" s="1055"/>
      <c r="I28" s="1055"/>
      <c r="J28" s="1055"/>
      <c r="K28" s="1055"/>
      <c r="L28" s="1055"/>
      <c r="M28" s="1055"/>
      <c r="N28" s="1055"/>
      <c r="O28" s="1055"/>
      <c r="P28" s="1056"/>
      <c r="Q28" s="1057">
        <v>13449</v>
      </c>
      <c r="R28" s="1058"/>
      <c r="S28" s="1058"/>
      <c r="T28" s="1058"/>
      <c r="U28" s="1058"/>
      <c r="V28" s="1058">
        <v>12871</v>
      </c>
      <c r="W28" s="1058"/>
      <c r="X28" s="1058"/>
      <c r="Y28" s="1058"/>
      <c r="Z28" s="1058"/>
      <c r="AA28" s="1058">
        <v>577</v>
      </c>
      <c r="AB28" s="1058"/>
      <c r="AC28" s="1058"/>
      <c r="AD28" s="1058"/>
      <c r="AE28" s="1059"/>
      <c r="AF28" s="1060">
        <v>577</v>
      </c>
      <c r="AG28" s="1058"/>
      <c r="AH28" s="1058"/>
      <c r="AI28" s="1058"/>
      <c r="AJ28" s="1061"/>
      <c r="AK28" s="1062">
        <v>1334</v>
      </c>
      <c r="AL28" s="1063"/>
      <c r="AM28" s="1063"/>
      <c r="AN28" s="1063"/>
      <c r="AO28" s="1063"/>
      <c r="AP28" s="1063" t="s">
        <v>567</v>
      </c>
      <c r="AQ28" s="1063"/>
      <c r="AR28" s="1063"/>
      <c r="AS28" s="1063"/>
      <c r="AT28" s="1063"/>
      <c r="AU28" s="1063" t="s">
        <v>567</v>
      </c>
      <c r="AV28" s="1063"/>
      <c r="AW28" s="1063"/>
      <c r="AX28" s="1063"/>
      <c r="AY28" s="1063"/>
      <c r="AZ28" s="1064" t="s">
        <v>567</v>
      </c>
      <c r="BA28" s="1064"/>
      <c r="BB28" s="1064"/>
      <c r="BC28" s="1064"/>
      <c r="BD28" s="1064"/>
      <c r="BE28" s="1052"/>
      <c r="BF28" s="1052"/>
      <c r="BG28" s="1052"/>
      <c r="BH28" s="1052"/>
      <c r="BI28" s="1053"/>
      <c r="BJ28" s="214"/>
      <c r="BK28" s="214"/>
      <c r="BL28" s="214"/>
      <c r="BM28" s="214"/>
      <c r="BN28" s="214"/>
      <c r="BO28" s="224"/>
      <c r="BP28" s="224"/>
      <c r="BQ28" s="221">
        <v>22</v>
      </c>
      <c r="BR28" s="222"/>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12"/>
    </row>
    <row r="29" spans="1:131" ht="26.25" customHeight="1" x14ac:dyDescent="0.15">
      <c r="A29" s="225">
        <v>2</v>
      </c>
      <c r="B29" s="1040" t="s">
        <v>392</v>
      </c>
      <c r="C29" s="1041"/>
      <c r="D29" s="1041"/>
      <c r="E29" s="1041"/>
      <c r="F29" s="1041"/>
      <c r="G29" s="1041"/>
      <c r="H29" s="1041"/>
      <c r="I29" s="1041"/>
      <c r="J29" s="1041"/>
      <c r="K29" s="1041"/>
      <c r="L29" s="1041"/>
      <c r="M29" s="1041"/>
      <c r="N29" s="1041"/>
      <c r="O29" s="1041"/>
      <c r="P29" s="1042"/>
      <c r="Q29" s="1048">
        <v>16058</v>
      </c>
      <c r="R29" s="1049"/>
      <c r="S29" s="1049"/>
      <c r="T29" s="1049"/>
      <c r="U29" s="1049"/>
      <c r="V29" s="1049">
        <v>15894</v>
      </c>
      <c r="W29" s="1049"/>
      <c r="X29" s="1049"/>
      <c r="Y29" s="1049"/>
      <c r="Z29" s="1049"/>
      <c r="AA29" s="1049">
        <v>164</v>
      </c>
      <c r="AB29" s="1049"/>
      <c r="AC29" s="1049"/>
      <c r="AD29" s="1049"/>
      <c r="AE29" s="1050"/>
      <c r="AF29" s="1045">
        <v>164</v>
      </c>
      <c r="AG29" s="1046"/>
      <c r="AH29" s="1046"/>
      <c r="AI29" s="1046"/>
      <c r="AJ29" s="1047"/>
      <c r="AK29" s="993">
        <v>2320</v>
      </c>
      <c r="AL29" s="984"/>
      <c r="AM29" s="984"/>
      <c r="AN29" s="984"/>
      <c r="AO29" s="984"/>
      <c r="AP29" s="984" t="s">
        <v>567</v>
      </c>
      <c r="AQ29" s="984"/>
      <c r="AR29" s="984"/>
      <c r="AS29" s="984"/>
      <c r="AT29" s="984"/>
      <c r="AU29" s="984" t="s">
        <v>567</v>
      </c>
      <c r="AV29" s="984"/>
      <c r="AW29" s="984"/>
      <c r="AX29" s="984"/>
      <c r="AY29" s="984"/>
      <c r="AZ29" s="1051" t="s">
        <v>567</v>
      </c>
      <c r="BA29" s="1051"/>
      <c r="BB29" s="1051"/>
      <c r="BC29" s="1051"/>
      <c r="BD29" s="1051"/>
      <c r="BE29" s="985"/>
      <c r="BF29" s="985"/>
      <c r="BG29" s="985"/>
      <c r="BH29" s="985"/>
      <c r="BI29" s="986"/>
      <c r="BJ29" s="214"/>
      <c r="BK29" s="214"/>
      <c r="BL29" s="214"/>
      <c r="BM29" s="214"/>
      <c r="BN29" s="214"/>
      <c r="BO29" s="224"/>
      <c r="BP29" s="224"/>
      <c r="BQ29" s="221">
        <v>23</v>
      </c>
      <c r="BR29" s="222"/>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12"/>
    </row>
    <row r="30" spans="1:131" ht="26.25" customHeight="1" x14ac:dyDescent="0.15">
      <c r="A30" s="225">
        <v>3</v>
      </c>
      <c r="B30" s="1040" t="s">
        <v>393</v>
      </c>
      <c r="C30" s="1041"/>
      <c r="D30" s="1041"/>
      <c r="E30" s="1041"/>
      <c r="F30" s="1041"/>
      <c r="G30" s="1041"/>
      <c r="H30" s="1041"/>
      <c r="I30" s="1041"/>
      <c r="J30" s="1041"/>
      <c r="K30" s="1041"/>
      <c r="L30" s="1041"/>
      <c r="M30" s="1041"/>
      <c r="N30" s="1041"/>
      <c r="O30" s="1041"/>
      <c r="P30" s="1042"/>
      <c r="Q30" s="1048">
        <v>2664</v>
      </c>
      <c r="R30" s="1049"/>
      <c r="S30" s="1049"/>
      <c r="T30" s="1049"/>
      <c r="U30" s="1049"/>
      <c r="V30" s="1049">
        <v>2654</v>
      </c>
      <c r="W30" s="1049"/>
      <c r="X30" s="1049"/>
      <c r="Y30" s="1049"/>
      <c r="Z30" s="1049"/>
      <c r="AA30" s="1049">
        <v>11</v>
      </c>
      <c r="AB30" s="1049"/>
      <c r="AC30" s="1049"/>
      <c r="AD30" s="1049"/>
      <c r="AE30" s="1050"/>
      <c r="AF30" s="1045">
        <v>11</v>
      </c>
      <c r="AG30" s="1046"/>
      <c r="AH30" s="1046"/>
      <c r="AI30" s="1046"/>
      <c r="AJ30" s="1047"/>
      <c r="AK30" s="993">
        <v>647</v>
      </c>
      <c r="AL30" s="984"/>
      <c r="AM30" s="984"/>
      <c r="AN30" s="984"/>
      <c r="AO30" s="984"/>
      <c r="AP30" s="984" t="s">
        <v>567</v>
      </c>
      <c r="AQ30" s="984"/>
      <c r="AR30" s="984"/>
      <c r="AS30" s="984"/>
      <c r="AT30" s="984"/>
      <c r="AU30" s="984" t="s">
        <v>567</v>
      </c>
      <c r="AV30" s="984"/>
      <c r="AW30" s="984"/>
      <c r="AX30" s="984"/>
      <c r="AY30" s="984"/>
      <c r="AZ30" s="1051" t="s">
        <v>567</v>
      </c>
      <c r="BA30" s="1051"/>
      <c r="BB30" s="1051"/>
      <c r="BC30" s="1051"/>
      <c r="BD30" s="1051"/>
      <c r="BE30" s="985"/>
      <c r="BF30" s="985"/>
      <c r="BG30" s="985"/>
      <c r="BH30" s="985"/>
      <c r="BI30" s="986"/>
      <c r="BJ30" s="214"/>
      <c r="BK30" s="214"/>
      <c r="BL30" s="214"/>
      <c r="BM30" s="214"/>
      <c r="BN30" s="214"/>
      <c r="BO30" s="224"/>
      <c r="BP30" s="224"/>
      <c r="BQ30" s="221">
        <v>24</v>
      </c>
      <c r="BR30" s="222"/>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12"/>
    </row>
    <row r="31" spans="1:131" ht="26.25" customHeight="1" x14ac:dyDescent="0.15">
      <c r="A31" s="225">
        <v>4</v>
      </c>
      <c r="B31" s="1040" t="s">
        <v>394</v>
      </c>
      <c r="C31" s="1041"/>
      <c r="D31" s="1041"/>
      <c r="E31" s="1041"/>
      <c r="F31" s="1041"/>
      <c r="G31" s="1041"/>
      <c r="H31" s="1041"/>
      <c r="I31" s="1041"/>
      <c r="J31" s="1041"/>
      <c r="K31" s="1041"/>
      <c r="L31" s="1041"/>
      <c r="M31" s="1041"/>
      <c r="N31" s="1041"/>
      <c r="O31" s="1041"/>
      <c r="P31" s="1042"/>
      <c r="Q31" s="1048">
        <v>146</v>
      </c>
      <c r="R31" s="1049"/>
      <c r="S31" s="1049"/>
      <c r="T31" s="1049"/>
      <c r="U31" s="1049"/>
      <c r="V31" s="1049">
        <v>505</v>
      </c>
      <c r="W31" s="1049"/>
      <c r="X31" s="1049"/>
      <c r="Y31" s="1049"/>
      <c r="Z31" s="1049"/>
      <c r="AA31" s="1049">
        <v>-359</v>
      </c>
      <c r="AB31" s="1049"/>
      <c r="AC31" s="1049"/>
      <c r="AD31" s="1049"/>
      <c r="AE31" s="1050"/>
      <c r="AF31" s="1045">
        <v>-359</v>
      </c>
      <c r="AG31" s="1046"/>
      <c r="AH31" s="1046"/>
      <c r="AI31" s="1046"/>
      <c r="AJ31" s="1047"/>
      <c r="AK31" s="993">
        <v>73</v>
      </c>
      <c r="AL31" s="984"/>
      <c r="AM31" s="984"/>
      <c r="AN31" s="984"/>
      <c r="AO31" s="984"/>
      <c r="AP31" s="984">
        <v>120</v>
      </c>
      <c r="AQ31" s="984"/>
      <c r="AR31" s="984"/>
      <c r="AS31" s="984"/>
      <c r="AT31" s="984"/>
      <c r="AU31" s="984">
        <v>120</v>
      </c>
      <c r="AV31" s="984"/>
      <c r="AW31" s="984"/>
      <c r="AX31" s="984"/>
      <c r="AY31" s="984"/>
      <c r="AZ31" s="1051" t="s">
        <v>567</v>
      </c>
      <c r="BA31" s="1051"/>
      <c r="BB31" s="1051"/>
      <c r="BC31" s="1051"/>
      <c r="BD31" s="1051"/>
      <c r="BE31" s="985"/>
      <c r="BF31" s="985"/>
      <c r="BG31" s="985"/>
      <c r="BH31" s="985"/>
      <c r="BI31" s="986"/>
      <c r="BJ31" s="214"/>
      <c r="BK31" s="214"/>
      <c r="BL31" s="214"/>
      <c r="BM31" s="214"/>
      <c r="BN31" s="214"/>
      <c r="BO31" s="224"/>
      <c r="BP31" s="224"/>
      <c r="BQ31" s="221">
        <v>25</v>
      </c>
      <c r="BR31" s="222"/>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12"/>
    </row>
    <row r="32" spans="1:131" ht="26.25" customHeight="1" x14ac:dyDescent="0.15">
      <c r="A32" s="225">
        <v>5</v>
      </c>
      <c r="B32" s="1040" t="s">
        <v>395</v>
      </c>
      <c r="C32" s="1041"/>
      <c r="D32" s="1041"/>
      <c r="E32" s="1041"/>
      <c r="F32" s="1041"/>
      <c r="G32" s="1041"/>
      <c r="H32" s="1041"/>
      <c r="I32" s="1041"/>
      <c r="J32" s="1041"/>
      <c r="K32" s="1041"/>
      <c r="L32" s="1041"/>
      <c r="M32" s="1041"/>
      <c r="N32" s="1041"/>
      <c r="O32" s="1041"/>
      <c r="P32" s="1042"/>
      <c r="Q32" s="1048">
        <v>3363</v>
      </c>
      <c r="R32" s="1049"/>
      <c r="S32" s="1049"/>
      <c r="T32" s="1049"/>
      <c r="U32" s="1049"/>
      <c r="V32" s="1049">
        <v>3021</v>
      </c>
      <c r="W32" s="1049"/>
      <c r="X32" s="1049"/>
      <c r="Y32" s="1049"/>
      <c r="Z32" s="1049"/>
      <c r="AA32" s="1049">
        <v>342</v>
      </c>
      <c r="AB32" s="1049"/>
      <c r="AC32" s="1049"/>
      <c r="AD32" s="1049"/>
      <c r="AE32" s="1050"/>
      <c r="AF32" s="1045">
        <v>3677</v>
      </c>
      <c r="AG32" s="1046"/>
      <c r="AH32" s="1046"/>
      <c r="AI32" s="1046"/>
      <c r="AJ32" s="1047"/>
      <c r="AK32" s="993">
        <v>9</v>
      </c>
      <c r="AL32" s="984"/>
      <c r="AM32" s="984"/>
      <c r="AN32" s="984"/>
      <c r="AO32" s="984"/>
      <c r="AP32" s="984">
        <v>12177</v>
      </c>
      <c r="AQ32" s="984"/>
      <c r="AR32" s="984"/>
      <c r="AS32" s="984"/>
      <c r="AT32" s="984"/>
      <c r="AU32" s="984">
        <v>73</v>
      </c>
      <c r="AV32" s="984"/>
      <c r="AW32" s="984"/>
      <c r="AX32" s="984"/>
      <c r="AY32" s="984"/>
      <c r="AZ32" s="1051" t="s">
        <v>567</v>
      </c>
      <c r="BA32" s="1051"/>
      <c r="BB32" s="1051"/>
      <c r="BC32" s="1051"/>
      <c r="BD32" s="1051"/>
      <c r="BE32" s="985" t="s">
        <v>396</v>
      </c>
      <c r="BF32" s="985"/>
      <c r="BG32" s="985"/>
      <c r="BH32" s="985"/>
      <c r="BI32" s="986"/>
      <c r="BJ32" s="214"/>
      <c r="BK32" s="214"/>
      <c r="BL32" s="214"/>
      <c r="BM32" s="214"/>
      <c r="BN32" s="214"/>
      <c r="BO32" s="224"/>
      <c r="BP32" s="224"/>
      <c r="BQ32" s="221">
        <v>26</v>
      </c>
      <c r="BR32" s="222"/>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12"/>
    </row>
    <row r="33" spans="1:131" ht="26.25" customHeight="1" x14ac:dyDescent="0.15">
      <c r="A33" s="225">
        <v>6</v>
      </c>
      <c r="B33" s="1040" t="s">
        <v>397</v>
      </c>
      <c r="C33" s="1041"/>
      <c r="D33" s="1041"/>
      <c r="E33" s="1041"/>
      <c r="F33" s="1041"/>
      <c r="G33" s="1041"/>
      <c r="H33" s="1041"/>
      <c r="I33" s="1041"/>
      <c r="J33" s="1041"/>
      <c r="K33" s="1041"/>
      <c r="L33" s="1041"/>
      <c r="M33" s="1041"/>
      <c r="N33" s="1041"/>
      <c r="O33" s="1041"/>
      <c r="P33" s="1042"/>
      <c r="Q33" s="1048">
        <v>5516</v>
      </c>
      <c r="R33" s="1049"/>
      <c r="S33" s="1049"/>
      <c r="T33" s="1049"/>
      <c r="U33" s="1049"/>
      <c r="V33" s="1049">
        <v>5346</v>
      </c>
      <c r="W33" s="1049"/>
      <c r="X33" s="1049"/>
      <c r="Y33" s="1049"/>
      <c r="Z33" s="1049"/>
      <c r="AA33" s="1049">
        <v>169</v>
      </c>
      <c r="AB33" s="1049"/>
      <c r="AC33" s="1049"/>
      <c r="AD33" s="1049"/>
      <c r="AE33" s="1050"/>
      <c r="AF33" s="1045">
        <v>2868</v>
      </c>
      <c r="AG33" s="1046"/>
      <c r="AH33" s="1046"/>
      <c r="AI33" s="1046"/>
      <c r="AJ33" s="1047"/>
      <c r="AK33" s="993">
        <v>1774</v>
      </c>
      <c r="AL33" s="984"/>
      <c r="AM33" s="984"/>
      <c r="AN33" s="984"/>
      <c r="AO33" s="984"/>
      <c r="AP33" s="984">
        <v>41885</v>
      </c>
      <c r="AQ33" s="984"/>
      <c r="AR33" s="984"/>
      <c r="AS33" s="984"/>
      <c r="AT33" s="984"/>
      <c r="AU33" s="984">
        <v>17676</v>
      </c>
      <c r="AV33" s="984"/>
      <c r="AW33" s="984"/>
      <c r="AX33" s="984"/>
      <c r="AY33" s="984"/>
      <c r="AZ33" s="1051" t="s">
        <v>567</v>
      </c>
      <c r="BA33" s="1051"/>
      <c r="BB33" s="1051"/>
      <c r="BC33" s="1051"/>
      <c r="BD33" s="1051"/>
      <c r="BE33" s="985" t="s">
        <v>396</v>
      </c>
      <c r="BF33" s="985"/>
      <c r="BG33" s="985"/>
      <c r="BH33" s="985"/>
      <c r="BI33" s="986"/>
      <c r="BJ33" s="214"/>
      <c r="BK33" s="214"/>
      <c r="BL33" s="214"/>
      <c r="BM33" s="214"/>
      <c r="BN33" s="214"/>
      <c r="BO33" s="224"/>
      <c r="BP33" s="224"/>
      <c r="BQ33" s="221">
        <v>27</v>
      </c>
      <c r="BR33" s="222"/>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12"/>
    </row>
    <row r="34" spans="1:131" ht="26.25" customHeight="1" x14ac:dyDescent="0.15">
      <c r="A34" s="225">
        <v>7</v>
      </c>
      <c r="B34" s="1040" t="s">
        <v>398</v>
      </c>
      <c r="C34" s="1041"/>
      <c r="D34" s="1041"/>
      <c r="E34" s="1041"/>
      <c r="F34" s="1041"/>
      <c r="G34" s="1041"/>
      <c r="H34" s="1041"/>
      <c r="I34" s="1041"/>
      <c r="J34" s="1041"/>
      <c r="K34" s="1041"/>
      <c r="L34" s="1041"/>
      <c r="M34" s="1041"/>
      <c r="N34" s="1041"/>
      <c r="O34" s="1041"/>
      <c r="P34" s="1042"/>
      <c r="Q34" s="1048">
        <v>20</v>
      </c>
      <c r="R34" s="1049"/>
      <c r="S34" s="1049"/>
      <c r="T34" s="1049"/>
      <c r="U34" s="1049"/>
      <c r="V34" s="1049">
        <v>20</v>
      </c>
      <c r="W34" s="1049"/>
      <c r="X34" s="1049"/>
      <c r="Y34" s="1049"/>
      <c r="Z34" s="1049"/>
      <c r="AA34" s="1049">
        <v>0</v>
      </c>
      <c r="AB34" s="1049"/>
      <c r="AC34" s="1049"/>
      <c r="AD34" s="1049"/>
      <c r="AE34" s="1050"/>
      <c r="AF34" s="1045" t="s">
        <v>121</v>
      </c>
      <c r="AG34" s="1046"/>
      <c r="AH34" s="1046"/>
      <c r="AI34" s="1046"/>
      <c r="AJ34" s="1047"/>
      <c r="AK34" s="993">
        <v>4</v>
      </c>
      <c r="AL34" s="984"/>
      <c r="AM34" s="984"/>
      <c r="AN34" s="984"/>
      <c r="AO34" s="984"/>
      <c r="AP34" s="984">
        <v>41</v>
      </c>
      <c r="AQ34" s="984"/>
      <c r="AR34" s="984"/>
      <c r="AS34" s="984"/>
      <c r="AT34" s="984"/>
      <c r="AU34" s="984">
        <v>41</v>
      </c>
      <c r="AV34" s="984"/>
      <c r="AW34" s="984"/>
      <c r="AX34" s="984"/>
      <c r="AY34" s="984"/>
      <c r="AZ34" s="1051" t="s">
        <v>567</v>
      </c>
      <c r="BA34" s="1051"/>
      <c r="BB34" s="1051"/>
      <c r="BC34" s="1051"/>
      <c r="BD34" s="1051"/>
      <c r="BE34" s="985" t="s">
        <v>399</v>
      </c>
      <c r="BF34" s="985"/>
      <c r="BG34" s="985"/>
      <c r="BH34" s="985"/>
      <c r="BI34" s="986"/>
      <c r="BJ34" s="214"/>
      <c r="BK34" s="214"/>
      <c r="BL34" s="214"/>
      <c r="BM34" s="214"/>
      <c r="BN34" s="214"/>
      <c r="BO34" s="224"/>
      <c r="BP34" s="224"/>
      <c r="BQ34" s="221">
        <v>28</v>
      </c>
      <c r="BR34" s="222"/>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12"/>
    </row>
    <row r="35" spans="1:131" ht="26.25" customHeight="1" x14ac:dyDescent="0.15">
      <c r="A35" s="225">
        <v>8</v>
      </c>
      <c r="B35" s="1040" t="s">
        <v>400</v>
      </c>
      <c r="C35" s="1041"/>
      <c r="D35" s="1041"/>
      <c r="E35" s="1041"/>
      <c r="F35" s="1041"/>
      <c r="G35" s="1041"/>
      <c r="H35" s="1041"/>
      <c r="I35" s="1041"/>
      <c r="J35" s="1041"/>
      <c r="K35" s="1041"/>
      <c r="L35" s="1041"/>
      <c r="M35" s="1041"/>
      <c r="N35" s="1041"/>
      <c r="O35" s="1041"/>
      <c r="P35" s="1042"/>
      <c r="Q35" s="1048">
        <v>1080</v>
      </c>
      <c r="R35" s="1049"/>
      <c r="S35" s="1049"/>
      <c r="T35" s="1049"/>
      <c r="U35" s="1049"/>
      <c r="V35" s="1049">
        <v>1080</v>
      </c>
      <c r="W35" s="1049"/>
      <c r="X35" s="1049"/>
      <c r="Y35" s="1049"/>
      <c r="Z35" s="1049"/>
      <c r="AA35" s="1049">
        <v>0</v>
      </c>
      <c r="AB35" s="1049"/>
      <c r="AC35" s="1049"/>
      <c r="AD35" s="1049"/>
      <c r="AE35" s="1050"/>
      <c r="AF35" s="1045" t="s">
        <v>121</v>
      </c>
      <c r="AG35" s="1046"/>
      <c r="AH35" s="1046"/>
      <c r="AI35" s="1046"/>
      <c r="AJ35" s="1047"/>
      <c r="AK35" s="993">
        <v>37</v>
      </c>
      <c r="AL35" s="984"/>
      <c r="AM35" s="984"/>
      <c r="AN35" s="984"/>
      <c r="AO35" s="984"/>
      <c r="AP35" s="984">
        <v>542</v>
      </c>
      <c r="AQ35" s="984"/>
      <c r="AR35" s="984"/>
      <c r="AS35" s="984"/>
      <c r="AT35" s="984"/>
      <c r="AU35" s="984">
        <v>542</v>
      </c>
      <c r="AV35" s="984"/>
      <c r="AW35" s="984"/>
      <c r="AX35" s="984"/>
      <c r="AY35" s="984"/>
      <c r="AZ35" s="1051" t="s">
        <v>567</v>
      </c>
      <c r="BA35" s="1051"/>
      <c r="BB35" s="1051"/>
      <c r="BC35" s="1051"/>
      <c r="BD35" s="1051"/>
      <c r="BE35" s="985" t="s">
        <v>399</v>
      </c>
      <c r="BF35" s="985"/>
      <c r="BG35" s="985"/>
      <c r="BH35" s="985"/>
      <c r="BI35" s="986"/>
      <c r="BJ35" s="214"/>
      <c r="BK35" s="214"/>
      <c r="BL35" s="214"/>
      <c r="BM35" s="214"/>
      <c r="BN35" s="214"/>
      <c r="BO35" s="224"/>
      <c r="BP35" s="224"/>
      <c r="BQ35" s="221">
        <v>29</v>
      </c>
      <c r="BR35" s="222"/>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12"/>
    </row>
    <row r="36" spans="1:131" ht="26.25" customHeight="1" x14ac:dyDescent="0.15">
      <c r="A36" s="225">
        <v>9</v>
      </c>
      <c r="B36" s="1040"/>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c r="AG36" s="1046"/>
      <c r="AH36" s="1046"/>
      <c r="AI36" s="1046"/>
      <c r="AJ36" s="1047"/>
      <c r="AK36" s="993"/>
      <c r="AL36" s="984"/>
      <c r="AM36" s="984"/>
      <c r="AN36" s="984"/>
      <c r="AO36" s="984"/>
      <c r="AP36" s="984"/>
      <c r="AQ36" s="984"/>
      <c r="AR36" s="984"/>
      <c r="AS36" s="984"/>
      <c r="AT36" s="984"/>
      <c r="AU36" s="984"/>
      <c r="AV36" s="984"/>
      <c r="AW36" s="984"/>
      <c r="AX36" s="984"/>
      <c r="AY36" s="984"/>
      <c r="AZ36" s="1051"/>
      <c r="BA36" s="1051"/>
      <c r="BB36" s="1051"/>
      <c r="BC36" s="1051"/>
      <c r="BD36" s="1051"/>
      <c r="BE36" s="985"/>
      <c r="BF36" s="985"/>
      <c r="BG36" s="985"/>
      <c r="BH36" s="985"/>
      <c r="BI36" s="986"/>
      <c r="BJ36" s="214"/>
      <c r="BK36" s="214"/>
      <c r="BL36" s="214"/>
      <c r="BM36" s="214"/>
      <c r="BN36" s="214"/>
      <c r="BO36" s="224"/>
      <c r="BP36" s="224"/>
      <c r="BQ36" s="221">
        <v>30</v>
      </c>
      <c r="BR36" s="222"/>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12"/>
    </row>
    <row r="37" spans="1:131" ht="26.25" customHeight="1" x14ac:dyDescent="0.15">
      <c r="A37" s="225">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3"/>
      <c r="AL37" s="984"/>
      <c r="AM37" s="984"/>
      <c r="AN37" s="984"/>
      <c r="AO37" s="984"/>
      <c r="AP37" s="984"/>
      <c r="AQ37" s="984"/>
      <c r="AR37" s="984"/>
      <c r="AS37" s="984"/>
      <c r="AT37" s="984"/>
      <c r="AU37" s="984"/>
      <c r="AV37" s="984"/>
      <c r="AW37" s="984"/>
      <c r="AX37" s="984"/>
      <c r="AY37" s="984"/>
      <c r="AZ37" s="1051"/>
      <c r="BA37" s="1051"/>
      <c r="BB37" s="1051"/>
      <c r="BC37" s="1051"/>
      <c r="BD37" s="1051"/>
      <c r="BE37" s="985"/>
      <c r="BF37" s="985"/>
      <c r="BG37" s="985"/>
      <c r="BH37" s="985"/>
      <c r="BI37" s="986"/>
      <c r="BJ37" s="214"/>
      <c r="BK37" s="214"/>
      <c r="BL37" s="214"/>
      <c r="BM37" s="214"/>
      <c r="BN37" s="214"/>
      <c r="BO37" s="224"/>
      <c r="BP37" s="224"/>
      <c r="BQ37" s="221">
        <v>31</v>
      </c>
      <c r="BR37" s="222"/>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12"/>
    </row>
    <row r="38" spans="1:131" ht="26.25" customHeight="1" x14ac:dyDescent="0.15">
      <c r="A38" s="225">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3"/>
      <c r="AL38" s="984"/>
      <c r="AM38" s="984"/>
      <c r="AN38" s="984"/>
      <c r="AO38" s="984"/>
      <c r="AP38" s="984"/>
      <c r="AQ38" s="984"/>
      <c r="AR38" s="984"/>
      <c r="AS38" s="984"/>
      <c r="AT38" s="984"/>
      <c r="AU38" s="984"/>
      <c r="AV38" s="984"/>
      <c r="AW38" s="984"/>
      <c r="AX38" s="984"/>
      <c r="AY38" s="984"/>
      <c r="AZ38" s="1051"/>
      <c r="BA38" s="1051"/>
      <c r="BB38" s="1051"/>
      <c r="BC38" s="1051"/>
      <c r="BD38" s="1051"/>
      <c r="BE38" s="985"/>
      <c r="BF38" s="985"/>
      <c r="BG38" s="985"/>
      <c r="BH38" s="985"/>
      <c r="BI38" s="986"/>
      <c r="BJ38" s="214"/>
      <c r="BK38" s="214"/>
      <c r="BL38" s="214"/>
      <c r="BM38" s="214"/>
      <c r="BN38" s="214"/>
      <c r="BO38" s="224"/>
      <c r="BP38" s="224"/>
      <c r="BQ38" s="221">
        <v>32</v>
      </c>
      <c r="BR38" s="222"/>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12"/>
    </row>
    <row r="39" spans="1:131" ht="26.25" customHeight="1" x14ac:dyDescent="0.15">
      <c r="A39" s="225">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3"/>
      <c r="AL39" s="984"/>
      <c r="AM39" s="984"/>
      <c r="AN39" s="984"/>
      <c r="AO39" s="984"/>
      <c r="AP39" s="984"/>
      <c r="AQ39" s="984"/>
      <c r="AR39" s="984"/>
      <c r="AS39" s="984"/>
      <c r="AT39" s="984"/>
      <c r="AU39" s="984"/>
      <c r="AV39" s="984"/>
      <c r="AW39" s="984"/>
      <c r="AX39" s="984"/>
      <c r="AY39" s="984"/>
      <c r="AZ39" s="1051"/>
      <c r="BA39" s="1051"/>
      <c r="BB39" s="1051"/>
      <c r="BC39" s="1051"/>
      <c r="BD39" s="1051"/>
      <c r="BE39" s="985"/>
      <c r="BF39" s="985"/>
      <c r="BG39" s="985"/>
      <c r="BH39" s="985"/>
      <c r="BI39" s="986"/>
      <c r="BJ39" s="214"/>
      <c r="BK39" s="214"/>
      <c r="BL39" s="214"/>
      <c r="BM39" s="214"/>
      <c r="BN39" s="214"/>
      <c r="BO39" s="224"/>
      <c r="BP39" s="224"/>
      <c r="BQ39" s="221">
        <v>33</v>
      </c>
      <c r="BR39" s="222"/>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12"/>
    </row>
    <row r="40" spans="1:131" ht="26.25" customHeight="1" x14ac:dyDescent="0.15">
      <c r="A40" s="221">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3"/>
      <c r="AL40" s="984"/>
      <c r="AM40" s="984"/>
      <c r="AN40" s="984"/>
      <c r="AO40" s="984"/>
      <c r="AP40" s="984"/>
      <c r="AQ40" s="984"/>
      <c r="AR40" s="984"/>
      <c r="AS40" s="984"/>
      <c r="AT40" s="984"/>
      <c r="AU40" s="984"/>
      <c r="AV40" s="984"/>
      <c r="AW40" s="984"/>
      <c r="AX40" s="984"/>
      <c r="AY40" s="984"/>
      <c r="AZ40" s="1051"/>
      <c r="BA40" s="1051"/>
      <c r="BB40" s="1051"/>
      <c r="BC40" s="1051"/>
      <c r="BD40" s="1051"/>
      <c r="BE40" s="985"/>
      <c r="BF40" s="985"/>
      <c r="BG40" s="985"/>
      <c r="BH40" s="985"/>
      <c r="BI40" s="986"/>
      <c r="BJ40" s="214"/>
      <c r="BK40" s="214"/>
      <c r="BL40" s="214"/>
      <c r="BM40" s="214"/>
      <c r="BN40" s="214"/>
      <c r="BO40" s="224"/>
      <c r="BP40" s="224"/>
      <c r="BQ40" s="221">
        <v>34</v>
      </c>
      <c r="BR40" s="222"/>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12"/>
    </row>
    <row r="41" spans="1:131" ht="26.25" customHeight="1" x14ac:dyDescent="0.15">
      <c r="A41" s="221">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3"/>
      <c r="AL41" s="984"/>
      <c r="AM41" s="984"/>
      <c r="AN41" s="984"/>
      <c r="AO41" s="984"/>
      <c r="AP41" s="984"/>
      <c r="AQ41" s="984"/>
      <c r="AR41" s="984"/>
      <c r="AS41" s="984"/>
      <c r="AT41" s="984"/>
      <c r="AU41" s="984"/>
      <c r="AV41" s="984"/>
      <c r="AW41" s="984"/>
      <c r="AX41" s="984"/>
      <c r="AY41" s="984"/>
      <c r="AZ41" s="1051"/>
      <c r="BA41" s="1051"/>
      <c r="BB41" s="1051"/>
      <c r="BC41" s="1051"/>
      <c r="BD41" s="1051"/>
      <c r="BE41" s="985"/>
      <c r="BF41" s="985"/>
      <c r="BG41" s="985"/>
      <c r="BH41" s="985"/>
      <c r="BI41" s="986"/>
      <c r="BJ41" s="214"/>
      <c r="BK41" s="214"/>
      <c r="BL41" s="214"/>
      <c r="BM41" s="214"/>
      <c r="BN41" s="214"/>
      <c r="BO41" s="224"/>
      <c r="BP41" s="224"/>
      <c r="BQ41" s="221">
        <v>35</v>
      </c>
      <c r="BR41" s="222"/>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12"/>
    </row>
    <row r="42" spans="1:131" ht="26.25" customHeight="1" x14ac:dyDescent="0.15">
      <c r="A42" s="221">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3"/>
      <c r="AL42" s="984"/>
      <c r="AM42" s="984"/>
      <c r="AN42" s="984"/>
      <c r="AO42" s="984"/>
      <c r="AP42" s="984"/>
      <c r="AQ42" s="984"/>
      <c r="AR42" s="984"/>
      <c r="AS42" s="984"/>
      <c r="AT42" s="984"/>
      <c r="AU42" s="984"/>
      <c r="AV42" s="984"/>
      <c r="AW42" s="984"/>
      <c r="AX42" s="984"/>
      <c r="AY42" s="984"/>
      <c r="AZ42" s="1051"/>
      <c r="BA42" s="1051"/>
      <c r="BB42" s="1051"/>
      <c r="BC42" s="1051"/>
      <c r="BD42" s="1051"/>
      <c r="BE42" s="985"/>
      <c r="BF42" s="985"/>
      <c r="BG42" s="985"/>
      <c r="BH42" s="985"/>
      <c r="BI42" s="986"/>
      <c r="BJ42" s="214"/>
      <c r="BK42" s="214"/>
      <c r="BL42" s="214"/>
      <c r="BM42" s="214"/>
      <c r="BN42" s="214"/>
      <c r="BO42" s="224"/>
      <c r="BP42" s="224"/>
      <c r="BQ42" s="221">
        <v>36</v>
      </c>
      <c r="BR42" s="222"/>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12"/>
    </row>
    <row r="43" spans="1:131" ht="26.25" customHeight="1" x14ac:dyDescent="0.15">
      <c r="A43" s="221">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3"/>
      <c r="AL43" s="984"/>
      <c r="AM43" s="984"/>
      <c r="AN43" s="984"/>
      <c r="AO43" s="984"/>
      <c r="AP43" s="984"/>
      <c r="AQ43" s="984"/>
      <c r="AR43" s="984"/>
      <c r="AS43" s="984"/>
      <c r="AT43" s="984"/>
      <c r="AU43" s="984"/>
      <c r="AV43" s="984"/>
      <c r="AW43" s="984"/>
      <c r="AX43" s="984"/>
      <c r="AY43" s="984"/>
      <c r="AZ43" s="1051"/>
      <c r="BA43" s="1051"/>
      <c r="BB43" s="1051"/>
      <c r="BC43" s="1051"/>
      <c r="BD43" s="1051"/>
      <c r="BE43" s="985"/>
      <c r="BF43" s="985"/>
      <c r="BG43" s="985"/>
      <c r="BH43" s="985"/>
      <c r="BI43" s="986"/>
      <c r="BJ43" s="214"/>
      <c r="BK43" s="214"/>
      <c r="BL43" s="214"/>
      <c r="BM43" s="214"/>
      <c r="BN43" s="214"/>
      <c r="BO43" s="224"/>
      <c r="BP43" s="224"/>
      <c r="BQ43" s="221">
        <v>37</v>
      </c>
      <c r="BR43" s="222"/>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12"/>
    </row>
    <row r="44" spans="1:131" ht="26.25" customHeight="1" x14ac:dyDescent="0.15">
      <c r="A44" s="221">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3"/>
      <c r="AL44" s="984"/>
      <c r="AM44" s="984"/>
      <c r="AN44" s="984"/>
      <c r="AO44" s="984"/>
      <c r="AP44" s="984"/>
      <c r="AQ44" s="984"/>
      <c r="AR44" s="984"/>
      <c r="AS44" s="984"/>
      <c r="AT44" s="984"/>
      <c r="AU44" s="984"/>
      <c r="AV44" s="984"/>
      <c r="AW44" s="984"/>
      <c r="AX44" s="984"/>
      <c r="AY44" s="984"/>
      <c r="AZ44" s="1051"/>
      <c r="BA44" s="1051"/>
      <c r="BB44" s="1051"/>
      <c r="BC44" s="1051"/>
      <c r="BD44" s="1051"/>
      <c r="BE44" s="985"/>
      <c r="BF44" s="985"/>
      <c r="BG44" s="985"/>
      <c r="BH44" s="985"/>
      <c r="BI44" s="986"/>
      <c r="BJ44" s="214"/>
      <c r="BK44" s="214"/>
      <c r="BL44" s="214"/>
      <c r="BM44" s="214"/>
      <c r="BN44" s="214"/>
      <c r="BO44" s="224"/>
      <c r="BP44" s="224"/>
      <c r="BQ44" s="221">
        <v>38</v>
      </c>
      <c r="BR44" s="222"/>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12"/>
    </row>
    <row r="45" spans="1:131" ht="26.25" customHeight="1" x14ac:dyDescent="0.15">
      <c r="A45" s="221">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3"/>
      <c r="AL45" s="984"/>
      <c r="AM45" s="984"/>
      <c r="AN45" s="984"/>
      <c r="AO45" s="984"/>
      <c r="AP45" s="984"/>
      <c r="AQ45" s="984"/>
      <c r="AR45" s="984"/>
      <c r="AS45" s="984"/>
      <c r="AT45" s="984"/>
      <c r="AU45" s="984"/>
      <c r="AV45" s="984"/>
      <c r="AW45" s="984"/>
      <c r="AX45" s="984"/>
      <c r="AY45" s="984"/>
      <c r="AZ45" s="1051"/>
      <c r="BA45" s="1051"/>
      <c r="BB45" s="1051"/>
      <c r="BC45" s="1051"/>
      <c r="BD45" s="1051"/>
      <c r="BE45" s="985"/>
      <c r="BF45" s="985"/>
      <c r="BG45" s="985"/>
      <c r="BH45" s="985"/>
      <c r="BI45" s="986"/>
      <c r="BJ45" s="214"/>
      <c r="BK45" s="214"/>
      <c r="BL45" s="214"/>
      <c r="BM45" s="214"/>
      <c r="BN45" s="214"/>
      <c r="BO45" s="224"/>
      <c r="BP45" s="224"/>
      <c r="BQ45" s="221">
        <v>39</v>
      </c>
      <c r="BR45" s="222"/>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12"/>
    </row>
    <row r="46" spans="1:131" ht="26.25" customHeight="1" x14ac:dyDescent="0.15">
      <c r="A46" s="221">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3"/>
      <c r="AL46" s="984"/>
      <c r="AM46" s="984"/>
      <c r="AN46" s="984"/>
      <c r="AO46" s="984"/>
      <c r="AP46" s="984"/>
      <c r="AQ46" s="984"/>
      <c r="AR46" s="984"/>
      <c r="AS46" s="984"/>
      <c r="AT46" s="984"/>
      <c r="AU46" s="984"/>
      <c r="AV46" s="984"/>
      <c r="AW46" s="984"/>
      <c r="AX46" s="984"/>
      <c r="AY46" s="984"/>
      <c r="AZ46" s="1051"/>
      <c r="BA46" s="1051"/>
      <c r="BB46" s="1051"/>
      <c r="BC46" s="1051"/>
      <c r="BD46" s="1051"/>
      <c r="BE46" s="985"/>
      <c r="BF46" s="985"/>
      <c r="BG46" s="985"/>
      <c r="BH46" s="985"/>
      <c r="BI46" s="986"/>
      <c r="BJ46" s="214"/>
      <c r="BK46" s="214"/>
      <c r="BL46" s="214"/>
      <c r="BM46" s="214"/>
      <c r="BN46" s="214"/>
      <c r="BO46" s="224"/>
      <c r="BP46" s="224"/>
      <c r="BQ46" s="221">
        <v>40</v>
      </c>
      <c r="BR46" s="222"/>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12"/>
    </row>
    <row r="47" spans="1:131" ht="26.25" customHeight="1" x14ac:dyDescent="0.15">
      <c r="A47" s="221">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3"/>
      <c r="AL47" s="984"/>
      <c r="AM47" s="984"/>
      <c r="AN47" s="984"/>
      <c r="AO47" s="984"/>
      <c r="AP47" s="984"/>
      <c r="AQ47" s="984"/>
      <c r="AR47" s="984"/>
      <c r="AS47" s="984"/>
      <c r="AT47" s="984"/>
      <c r="AU47" s="984"/>
      <c r="AV47" s="984"/>
      <c r="AW47" s="984"/>
      <c r="AX47" s="984"/>
      <c r="AY47" s="984"/>
      <c r="AZ47" s="1051"/>
      <c r="BA47" s="1051"/>
      <c r="BB47" s="1051"/>
      <c r="BC47" s="1051"/>
      <c r="BD47" s="1051"/>
      <c r="BE47" s="985"/>
      <c r="BF47" s="985"/>
      <c r="BG47" s="985"/>
      <c r="BH47" s="985"/>
      <c r="BI47" s="986"/>
      <c r="BJ47" s="214"/>
      <c r="BK47" s="214"/>
      <c r="BL47" s="214"/>
      <c r="BM47" s="214"/>
      <c r="BN47" s="214"/>
      <c r="BO47" s="224"/>
      <c r="BP47" s="224"/>
      <c r="BQ47" s="221">
        <v>41</v>
      </c>
      <c r="BR47" s="222"/>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12"/>
    </row>
    <row r="48" spans="1:131" ht="26.25" customHeight="1" x14ac:dyDescent="0.15">
      <c r="A48" s="221">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3"/>
      <c r="AL48" s="984"/>
      <c r="AM48" s="984"/>
      <c r="AN48" s="984"/>
      <c r="AO48" s="984"/>
      <c r="AP48" s="984"/>
      <c r="AQ48" s="984"/>
      <c r="AR48" s="984"/>
      <c r="AS48" s="984"/>
      <c r="AT48" s="984"/>
      <c r="AU48" s="984"/>
      <c r="AV48" s="984"/>
      <c r="AW48" s="984"/>
      <c r="AX48" s="984"/>
      <c r="AY48" s="984"/>
      <c r="AZ48" s="1051"/>
      <c r="BA48" s="1051"/>
      <c r="BB48" s="1051"/>
      <c r="BC48" s="1051"/>
      <c r="BD48" s="1051"/>
      <c r="BE48" s="985"/>
      <c r="BF48" s="985"/>
      <c r="BG48" s="985"/>
      <c r="BH48" s="985"/>
      <c r="BI48" s="986"/>
      <c r="BJ48" s="214"/>
      <c r="BK48" s="214"/>
      <c r="BL48" s="214"/>
      <c r="BM48" s="214"/>
      <c r="BN48" s="214"/>
      <c r="BO48" s="224"/>
      <c r="BP48" s="224"/>
      <c r="BQ48" s="221">
        <v>42</v>
      </c>
      <c r="BR48" s="222"/>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12"/>
    </row>
    <row r="49" spans="1:131" ht="26.25" customHeight="1" x14ac:dyDescent="0.15">
      <c r="A49" s="221">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3"/>
      <c r="AL49" s="984"/>
      <c r="AM49" s="984"/>
      <c r="AN49" s="984"/>
      <c r="AO49" s="984"/>
      <c r="AP49" s="984"/>
      <c r="AQ49" s="984"/>
      <c r="AR49" s="984"/>
      <c r="AS49" s="984"/>
      <c r="AT49" s="984"/>
      <c r="AU49" s="984"/>
      <c r="AV49" s="984"/>
      <c r="AW49" s="984"/>
      <c r="AX49" s="984"/>
      <c r="AY49" s="984"/>
      <c r="AZ49" s="1051"/>
      <c r="BA49" s="1051"/>
      <c r="BB49" s="1051"/>
      <c r="BC49" s="1051"/>
      <c r="BD49" s="1051"/>
      <c r="BE49" s="985"/>
      <c r="BF49" s="985"/>
      <c r="BG49" s="985"/>
      <c r="BH49" s="985"/>
      <c r="BI49" s="986"/>
      <c r="BJ49" s="214"/>
      <c r="BK49" s="214"/>
      <c r="BL49" s="214"/>
      <c r="BM49" s="214"/>
      <c r="BN49" s="214"/>
      <c r="BO49" s="224"/>
      <c r="BP49" s="224"/>
      <c r="BQ49" s="221">
        <v>43</v>
      </c>
      <c r="BR49" s="222"/>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12"/>
    </row>
    <row r="50" spans="1:131" ht="26.25" customHeight="1" x14ac:dyDescent="0.15">
      <c r="A50" s="221">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5"/>
      <c r="BF50" s="985"/>
      <c r="BG50" s="985"/>
      <c r="BH50" s="985"/>
      <c r="BI50" s="986"/>
      <c r="BJ50" s="214"/>
      <c r="BK50" s="214"/>
      <c r="BL50" s="214"/>
      <c r="BM50" s="214"/>
      <c r="BN50" s="214"/>
      <c r="BO50" s="224"/>
      <c r="BP50" s="224"/>
      <c r="BQ50" s="221">
        <v>44</v>
      </c>
      <c r="BR50" s="222"/>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12"/>
    </row>
    <row r="51" spans="1:131" ht="26.25" customHeight="1" x14ac:dyDescent="0.15">
      <c r="A51" s="221">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5"/>
      <c r="BF51" s="985"/>
      <c r="BG51" s="985"/>
      <c r="BH51" s="985"/>
      <c r="BI51" s="986"/>
      <c r="BJ51" s="214"/>
      <c r="BK51" s="214"/>
      <c r="BL51" s="214"/>
      <c r="BM51" s="214"/>
      <c r="BN51" s="214"/>
      <c r="BO51" s="224"/>
      <c r="BP51" s="224"/>
      <c r="BQ51" s="221">
        <v>45</v>
      </c>
      <c r="BR51" s="222"/>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12"/>
    </row>
    <row r="52" spans="1:131" ht="26.25" customHeight="1" x14ac:dyDescent="0.15">
      <c r="A52" s="221">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5"/>
      <c r="BF52" s="985"/>
      <c r="BG52" s="985"/>
      <c r="BH52" s="985"/>
      <c r="BI52" s="986"/>
      <c r="BJ52" s="214"/>
      <c r="BK52" s="214"/>
      <c r="BL52" s="214"/>
      <c r="BM52" s="214"/>
      <c r="BN52" s="214"/>
      <c r="BO52" s="224"/>
      <c r="BP52" s="224"/>
      <c r="BQ52" s="221">
        <v>46</v>
      </c>
      <c r="BR52" s="222"/>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12"/>
    </row>
    <row r="53" spans="1:131" ht="26.25" customHeight="1" x14ac:dyDescent="0.15">
      <c r="A53" s="221">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5"/>
      <c r="BF53" s="985"/>
      <c r="BG53" s="985"/>
      <c r="BH53" s="985"/>
      <c r="BI53" s="986"/>
      <c r="BJ53" s="214"/>
      <c r="BK53" s="214"/>
      <c r="BL53" s="214"/>
      <c r="BM53" s="214"/>
      <c r="BN53" s="214"/>
      <c r="BO53" s="224"/>
      <c r="BP53" s="224"/>
      <c r="BQ53" s="221">
        <v>47</v>
      </c>
      <c r="BR53" s="222"/>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12"/>
    </row>
    <row r="54" spans="1:131" ht="26.25" customHeight="1" x14ac:dyDescent="0.15">
      <c r="A54" s="221">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5"/>
      <c r="BF54" s="985"/>
      <c r="BG54" s="985"/>
      <c r="BH54" s="985"/>
      <c r="BI54" s="986"/>
      <c r="BJ54" s="214"/>
      <c r="BK54" s="214"/>
      <c r="BL54" s="214"/>
      <c r="BM54" s="214"/>
      <c r="BN54" s="214"/>
      <c r="BO54" s="224"/>
      <c r="BP54" s="224"/>
      <c r="BQ54" s="221">
        <v>48</v>
      </c>
      <c r="BR54" s="222"/>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12"/>
    </row>
    <row r="55" spans="1:131" ht="26.25" customHeight="1" x14ac:dyDescent="0.15">
      <c r="A55" s="221">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5"/>
      <c r="BF55" s="985"/>
      <c r="BG55" s="985"/>
      <c r="BH55" s="985"/>
      <c r="BI55" s="986"/>
      <c r="BJ55" s="214"/>
      <c r="BK55" s="214"/>
      <c r="BL55" s="214"/>
      <c r="BM55" s="214"/>
      <c r="BN55" s="214"/>
      <c r="BO55" s="224"/>
      <c r="BP55" s="224"/>
      <c r="BQ55" s="221">
        <v>49</v>
      </c>
      <c r="BR55" s="222"/>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12"/>
    </row>
    <row r="56" spans="1:131" ht="26.25" customHeight="1" x14ac:dyDescent="0.15">
      <c r="A56" s="221">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5"/>
      <c r="BF56" s="985"/>
      <c r="BG56" s="985"/>
      <c r="BH56" s="985"/>
      <c r="BI56" s="986"/>
      <c r="BJ56" s="214"/>
      <c r="BK56" s="214"/>
      <c r="BL56" s="214"/>
      <c r="BM56" s="214"/>
      <c r="BN56" s="214"/>
      <c r="BO56" s="224"/>
      <c r="BP56" s="224"/>
      <c r="BQ56" s="221">
        <v>50</v>
      </c>
      <c r="BR56" s="222"/>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12"/>
    </row>
    <row r="57" spans="1:131" ht="26.25" customHeight="1" x14ac:dyDescent="0.15">
      <c r="A57" s="221">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5"/>
      <c r="BF57" s="985"/>
      <c r="BG57" s="985"/>
      <c r="BH57" s="985"/>
      <c r="BI57" s="986"/>
      <c r="BJ57" s="214"/>
      <c r="BK57" s="214"/>
      <c r="BL57" s="214"/>
      <c r="BM57" s="214"/>
      <c r="BN57" s="214"/>
      <c r="BO57" s="224"/>
      <c r="BP57" s="224"/>
      <c r="BQ57" s="221">
        <v>51</v>
      </c>
      <c r="BR57" s="222"/>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12"/>
    </row>
    <row r="58" spans="1:131" ht="26.25" customHeight="1" x14ac:dyDescent="0.15">
      <c r="A58" s="221">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5"/>
      <c r="BF58" s="985"/>
      <c r="BG58" s="985"/>
      <c r="BH58" s="985"/>
      <c r="BI58" s="986"/>
      <c r="BJ58" s="214"/>
      <c r="BK58" s="214"/>
      <c r="BL58" s="214"/>
      <c r="BM58" s="214"/>
      <c r="BN58" s="214"/>
      <c r="BO58" s="224"/>
      <c r="BP58" s="224"/>
      <c r="BQ58" s="221">
        <v>52</v>
      </c>
      <c r="BR58" s="222"/>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12"/>
    </row>
    <row r="59" spans="1:131" ht="26.25" customHeight="1" x14ac:dyDescent="0.15">
      <c r="A59" s="221">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5"/>
      <c r="BF59" s="985"/>
      <c r="BG59" s="985"/>
      <c r="BH59" s="985"/>
      <c r="BI59" s="986"/>
      <c r="BJ59" s="214"/>
      <c r="BK59" s="214"/>
      <c r="BL59" s="214"/>
      <c r="BM59" s="214"/>
      <c r="BN59" s="214"/>
      <c r="BO59" s="224"/>
      <c r="BP59" s="224"/>
      <c r="BQ59" s="221">
        <v>53</v>
      </c>
      <c r="BR59" s="222"/>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12"/>
    </row>
    <row r="60" spans="1:131" ht="26.25" customHeight="1" x14ac:dyDescent="0.15">
      <c r="A60" s="221">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5"/>
      <c r="BF60" s="985"/>
      <c r="BG60" s="985"/>
      <c r="BH60" s="985"/>
      <c r="BI60" s="986"/>
      <c r="BJ60" s="214"/>
      <c r="BK60" s="214"/>
      <c r="BL60" s="214"/>
      <c r="BM60" s="214"/>
      <c r="BN60" s="214"/>
      <c r="BO60" s="224"/>
      <c r="BP60" s="224"/>
      <c r="BQ60" s="221">
        <v>54</v>
      </c>
      <c r="BR60" s="222"/>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12"/>
    </row>
    <row r="61" spans="1:131" ht="26.25" customHeight="1" thickBot="1" x14ac:dyDescent="0.2">
      <c r="A61" s="221">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5"/>
      <c r="BF61" s="985"/>
      <c r="BG61" s="985"/>
      <c r="BH61" s="985"/>
      <c r="BI61" s="986"/>
      <c r="BJ61" s="214"/>
      <c r="BK61" s="214"/>
      <c r="BL61" s="214"/>
      <c r="BM61" s="214"/>
      <c r="BN61" s="214"/>
      <c r="BO61" s="224"/>
      <c r="BP61" s="224"/>
      <c r="BQ61" s="221">
        <v>55</v>
      </c>
      <c r="BR61" s="222"/>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12"/>
    </row>
    <row r="62" spans="1:131" ht="26.25" customHeight="1" x14ac:dyDescent="0.15">
      <c r="A62" s="221">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5"/>
      <c r="BF62" s="985"/>
      <c r="BG62" s="985"/>
      <c r="BH62" s="985"/>
      <c r="BI62" s="986"/>
      <c r="BJ62" s="1037" t="s">
        <v>401</v>
      </c>
      <c r="BK62" s="1038"/>
      <c r="BL62" s="1038"/>
      <c r="BM62" s="1038"/>
      <c r="BN62" s="1039"/>
      <c r="BO62" s="224"/>
      <c r="BP62" s="224"/>
      <c r="BQ62" s="221">
        <v>56</v>
      </c>
      <c r="BR62" s="222"/>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12"/>
    </row>
    <row r="63" spans="1:131" ht="26.25" customHeight="1" thickBot="1" x14ac:dyDescent="0.2">
      <c r="A63" s="223" t="s">
        <v>379</v>
      </c>
      <c r="B63" s="950" t="s">
        <v>402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0"/>
      <c r="AF63" s="1031">
        <v>6938</v>
      </c>
      <c r="AG63" s="972"/>
      <c r="AH63" s="972"/>
      <c r="AI63" s="972"/>
      <c r="AJ63" s="1032"/>
      <c r="AK63" s="1033"/>
      <c r="AL63" s="976"/>
      <c r="AM63" s="976"/>
      <c r="AN63" s="976"/>
      <c r="AO63" s="976"/>
      <c r="AP63" s="972">
        <v>54765</v>
      </c>
      <c r="AQ63" s="972"/>
      <c r="AR63" s="972"/>
      <c r="AS63" s="972"/>
      <c r="AT63" s="972"/>
      <c r="AU63" s="972">
        <v>18452</v>
      </c>
      <c r="AV63" s="972"/>
      <c r="AW63" s="972"/>
      <c r="AX63" s="972"/>
      <c r="AY63" s="972"/>
      <c r="AZ63" s="1027"/>
      <c r="BA63" s="1027"/>
      <c r="BB63" s="1027"/>
      <c r="BC63" s="1027"/>
      <c r="BD63" s="1027"/>
      <c r="BE63" s="973"/>
      <c r="BF63" s="973"/>
      <c r="BG63" s="973"/>
      <c r="BH63" s="973"/>
      <c r="BI63" s="974"/>
      <c r="BJ63" s="1028" t="s">
        <v>121</v>
      </c>
      <c r="BK63" s="966"/>
      <c r="BL63" s="966"/>
      <c r="BM63" s="966"/>
      <c r="BN63" s="1029"/>
      <c r="BO63" s="224"/>
      <c r="BP63" s="224"/>
      <c r="BQ63" s="221">
        <v>57</v>
      </c>
      <c r="BR63" s="222"/>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12"/>
    </row>
    <row r="66" spans="1:131" ht="26.25" customHeight="1" x14ac:dyDescent="0.15">
      <c r="A66" s="1005" t="s">
        <v>404</v>
      </c>
      <c r="B66" s="1006"/>
      <c r="C66" s="1006"/>
      <c r="D66" s="1006"/>
      <c r="E66" s="1006"/>
      <c r="F66" s="1006"/>
      <c r="G66" s="1006"/>
      <c r="H66" s="1006"/>
      <c r="I66" s="1006"/>
      <c r="J66" s="1006"/>
      <c r="K66" s="1006"/>
      <c r="L66" s="1006"/>
      <c r="M66" s="1006"/>
      <c r="N66" s="1006"/>
      <c r="O66" s="1006"/>
      <c r="P66" s="1007"/>
      <c r="Q66" s="1011" t="s">
        <v>383</v>
      </c>
      <c r="R66" s="1012"/>
      <c r="S66" s="1012"/>
      <c r="T66" s="1012"/>
      <c r="U66" s="1013"/>
      <c r="V66" s="1011" t="s">
        <v>384</v>
      </c>
      <c r="W66" s="1012"/>
      <c r="X66" s="1012"/>
      <c r="Y66" s="1012"/>
      <c r="Z66" s="1013"/>
      <c r="AA66" s="1011" t="s">
        <v>385</v>
      </c>
      <c r="AB66" s="1012"/>
      <c r="AC66" s="1012"/>
      <c r="AD66" s="1012"/>
      <c r="AE66" s="1013"/>
      <c r="AF66" s="1017" t="s">
        <v>386</v>
      </c>
      <c r="AG66" s="1018"/>
      <c r="AH66" s="1018"/>
      <c r="AI66" s="1018"/>
      <c r="AJ66" s="1019"/>
      <c r="AK66" s="1011" t="s">
        <v>387</v>
      </c>
      <c r="AL66" s="1006"/>
      <c r="AM66" s="1006"/>
      <c r="AN66" s="1006"/>
      <c r="AO66" s="1007"/>
      <c r="AP66" s="1011" t="s">
        <v>388</v>
      </c>
      <c r="AQ66" s="1012"/>
      <c r="AR66" s="1012"/>
      <c r="AS66" s="1012"/>
      <c r="AT66" s="1013"/>
      <c r="AU66" s="1011" t="s">
        <v>405</v>
      </c>
      <c r="AV66" s="1012"/>
      <c r="AW66" s="1012"/>
      <c r="AX66" s="1012"/>
      <c r="AY66" s="1013"/>
      <c r="AZ66" s="1011" t="s">
        <v>365</v>
      </c>
      <c r="BA66" s="1012"/>
      <c r="BB66" s="1012"/>
      <c r="BC66" s="1012"/>
      <c r="BD66" s="1025"/>
      <c r="BE66" s="224"/>
      <c r="BF66" s="224"/>
      <c r="BG66" s="224"/>
      <c r="BH66" s="224"/>
      <c r="BI66" s="224"/>
      <c r="BJ66" s="224"/>
      <c r="BK66" s="224"/>
      <c r="BL66" s="224"/>
      <c r="BM66" s="224"/>
      <c r="BN66" s="224"/>
      <c r="BO66" s="224"/>
      <c r="BP66" s="224"/>
      <c r="BQ66" s="221">
        <v>60</v>
      </c>
      <c r="BR66" s="226"/>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12"/>
    </row>
    <row r="67" spans="1:131" ht="26.25" customHeight="1" thickBot="1" x14ac:dyDescent="0.2">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24"/>
      <c r="BF67" s="224"/>
      <c r="BG67" s="224"/>
      <c r="BH67" s="224"/>
      <c r="BI67" s="224"/>
      <c r="BJ67" s="224"/>
      <c r="BK67" s="224"/>
      <c r="BL67" s="224"/>
      <c r="BM67" s="224"/>
      <c r="BN67" s="224"/>
      <c r="BO67" s="224"/>
      <c r="BP67" s="224"/>
      <c r="BQ67" s="221">
        <v>61</v>
      </c>
      <c r="BR67" s="226"/>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12"/>
    </row>
    <row r="68" spans="1:131" ht="26.25" customHeight="1" thickTop="1" x14ac:dyDescent="0.15">
      <c r="A68" s="219">
        <v>1</v>
      </c>
      <c r="B68" s="1099" t="s">
        <v>568</v>
      </c>
      <c r="C68" s="1100"/>
      <c r="D68" s="1100"/>
      <c r="E68" s="1100"/>
      <c r="F68" s="1100"/>
      <c r="G68" s="1100"/>
      <c r="H68" s="1100"/>
      <c r="I68" s="1100"/>
      <c r="J68" s="1100"/>
      <c r="K68" s="1100"/>
      <c r="L68" s="1100"/>
      <c r="M68" s="1100"/>
      <c r="N68" s="1100"/>
      <c r="O68" s="1100"/>
      <c r="P68" s="1101"/>
      <c r="Q68" s="998">
        <v>127</v>
      </c>
      <c r="R68" s="995"/>
      <c r="S68" s="995"/>
      <c r="T68" s="995"/>
      <c r="U68" s="995"/>
      <c r="V68" s="995">
        <v>120</v>
      </c>
      <c r="W68" s="995"/>
      <c r="X68" s="995"/>
      <c r="Y68" s="995"/>
      <c r="Z68" s="995"/>
      <c r="AA68" s="995">
        <v>6</v>
      </c>
      <c r="AB68" s="995"/>
      <c r="AC68" s="995"/>
      <c r="AD68" s="995"/>
      <c r="AE68" s="995"/>
      <c r="AF68" s="995">
        <v>6</v>
      </c>
      <c r="AG68" s="995"/>
      <c r="AH68" s="995"/>
      <c r="AI68" s="995"/>
      <c r="AJ68" s="995"/>
      <c r="AK68" s="995">
        <v>33</v>
      </c>
      <c r="AL68" s="995"/>
      <c r="AM68" s="995"/>
      <c r="AN68" s="995"/>
      <c r="AO68" s="995"/>
      <c r="AP68" s="995" t="s">
        <v>567</v>
      </c>
      <c r="AQ68" s="995"/>
      <c r="AR68" s="995"/>
      <c r="AS68" s="995"/>
      <c r="AT68" s="995"/>
      <c r="AU68" s="995" t="s">
        <v>567</v>
      </c>
      <c r="AV68" s="995"/>
      <c r="AW68" s="995"/>
      <c r="AX68" s="995"/>
      <c r="AY68" s="995"/>
      <c r="AZ68" s="996" t="s">
        <v>570</v>
      </c>
      <c r="BA68" s="996"/>
      <c r="BB68" s="996"/>
      <c r="BC68" s="996"/>
      <c r="BD68" s="997"/>
      <c r="BE68" s="224"/>
      <c r="BF68" s="224"/>
      <c r="BG68" s="224"/>
      <c r="BH68" s="224"/>
      <c r="BI68" s="224"/>
      <c r="BJ68" s="224"/>
      <c r="BK68" s="224"/>
      <c r="BL68" s="224"/>
      <c r="BM68" s="224"/>
      <c r="BN68" s="224"/>
      <c r="BO68" s="224"/>
      <c r="BP68" s="224"/>
      <c r="BQ68" s="221">
        <v>62</v>
      </c>
      <c r="BR68" s="226"/>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12"/>
    </row>
    <row r="69" spans="1:131" ht="26.25" customHeight="1" x14ac:dyDescent="0.15">
      <c r="A69" s="221">
        <v>2</v>
      </c>
      <c r="B69" s="987" t="s">
        <v>569</v>
      </c>
      <c r="C69" s="988"/>
      <c r="D69" s="988"/>
      <c r="E69" s="988"/>
      <c r="F69" s="988"/>
      <c r="G69" s="988"/>
      <c r="H69" s="988"/>
      <c r="I69" s="988"/>
      <c r="J69" s="988"/>
      <c r="K69" s="988"/>
      <c r="L69" s="988"/>
      <c r="M69" s="988"/>
      <c r="N69" s="988"/>
      <c r="O69" s="988"/>
      <c r="P69" s="989"/>
      <c r="Q69" s="990">
        <v>91545</v>
      </c>
      <c r="R69" s="984"/>
      <c r="S69" s="984"/>
      <c r="T69" s="984"/>
      <c r="U69" s="984"/>
      <c r="V69" s="984">
        <v>89579</v>
      </c>
      <c r="W69" s="984"/>
      <c r="X69" s="984"/>
      <c r="Y69" s="984"/>
      <c r="Z69" s="984"/>
      <c r="AA69" s="984">
        <v>1967</v>
      </c>
      <c r="AB69" s="984"/>
      <c r="AC69" s="984"/>
      <c r="AD69" s="984"/>
      <c r="AE69" s="984"/>
      <c r="AF69" s="984">
        <v>1967</v>
      </c>
      <c r="AG69" s="984"/>
      <c r="AH69" s="984"/>
      <c r="AI69" s="984"/>
      <c r="AJ69" s="984"/>
      <c r="AK69" s="984">
        <v>447</v>
      </c>
      <c r="AL69" s="984"/>
      <c r="AM69" s="984"/>
      <c r="AN69" s="984"/>
      <c r="AO69" s="984"/>
      <c r="AP69" s="984" t="s">
        <v>567</v>
      </c>
      <c r="AQ69" s="984"/>
      <c r="AR69" s="984"/>
      <c r="AS69" s="984"/>
      <c r="AT69" s="984"/>
      <c r="AU69" s="984" t="s">
        <v>567</v>
      </c>
      <c r="AV69" s="984"/>
      <c r="AW69" s="984"/>
      <c r="AX69" s="984"/>
      <c r="AY69" s="984"/>
      <c r="AZ69" s="985" t="s">
        <v>571</v>
      </c>
      <c r="BA69" s="985"/>
      <c r="BB69" s="985"/>
      <c r="BC69" s="985"/>
      <c r="BD69" s="986"/>
      <c r="BE69" s="224"/>
      <c r="BF69" s="224"/>
      <c r="BG69" s="224"/>
      <c r="BH69" s="224"/>
      <c r="BI69" s="224"/>
      <c r="BJ69" s="224"/>
      <c r="BK69" s="224"/>
      <c r="BL69" s="224"/>
      <c r="BM69" s="224"/>
      <c r="BN69" s="224"/>
      <c r="BO69" s="224"/>
      <c r="BP69" s="224"/>
      <c r="BQ69" s="221">
        <v>63</v>
      </c>
      <c r="BR69" s="226"/>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12"/>
    </row>
    <row r="70" spans="1:131" ht="26.25" customHeight="1" x14ac:dyDescent="0.15">
      <c r="A70" s="221">
        <v>3</v>
      </c>
      <c r="B70" s="987" t="s">
        <v>558</v>
      </c>
      <c r="C70" s="988"/>
      <c r="D70" s="988"/>
      <c r="E70" s="988"/>
      <c r="F70" s="988"/>
      <c r="G70" s="988"/>
      <c r="H70" s="988"/>
      <c r="I70" s="988"/>
      <c r="J70" s="988"/>
      <c r="K70" s="988"/>
      <c r="L70" s="988"/>
      <c r="M70" s="988"/>
      <c r="N70" s="988"/>
      <c r="O70" s="988"/>
      <c r="P70" s="989"/>
      <c r="Q70" s="990">
        <v>168</v>
      </c>
      <c r="R70" s="984"/>
      <c r="S70" s="984"/>
      <c r="T70" s="984"/>
      <c r="U70" s="984"/>
      <c r="V70" s="984">
        <v>166</v>
      </c>
      <c r="W70" s="984"/>
      <c r="X70" s="984"/>
      <c r="Y70" s="984"/>
      <c r="Z70" s="984"/>
      <c r="AA70" s="984">
        <v>2</v>
      </c>
      <c r="AB70" s="984"/>
      <c r="AC70" s="984"/>
      <c r="AD70" s="984"/>
      <c r="AE70" s="984"/>
      <c r="AF70" s="984">
        <v>0</v>
      </c>
      <c r="AG70" s="984"/>
      <c r="AH70" s="984"/>
      <c r="AI70" s="984"/>
      <c r="AJ70" s="984"/>
      <c r="AK70" s="984" t="s">
        <v>567</v>
      </c>
      <c r="AL70" s="984"/>
      <c r="AM70" s="984"/>
      <c r="AN70" s="984"/>
      <c r="AO70" s="984"/>
      <c r="AP70" s="984">
        <v>227</v>
      </c>
      <c r="AQ70" s="984"/>
      <c r="AR70" s="984"/>
      <c r="AS70" s="984"/>
      <c r="AT70" s="984"/>
      <c r="AU70" s="984">
        <v>176</v>
      </c>
      <c r="AV70" s="984"/>
      <c r="AW70" s="984"/>
      <c r="AX70" s="984"/>
      <c r="AY70" s="984"/>
      <c r="AZ70" s="985"/>
      <c r="BA70" s="985"/>
      <c r="BB70" s="985"/>
      <c r="BC70" s="985"/>
      <c r="BD70" s="986"/>
      <c r="BE70" s="224"/>
      <c r="BF70" s="224"/>
      <c r="BG70" s="224"/>
      <c r="BH70" s="224"/>
      <c r="BI70" s="224"/>
      <c r="BJ70" s="224"/>
      <c r="BK70" s="224"/>
      <c r="BL70" s="224"/>
      <c r="BM70" s="224"/>
      <c r="BN70" s="224"/>
      <c r="BO70" s="224"/>
      <c r="BP70" s="224"/>
      <c r="BQ70" s="221">
        <v>64</v>
      </c>
      <c r="BR70" s="226"/>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12"/>
    </row>
    <row r="71" spans="1:131" ht="26.25" customHeight="1" x14ac:dyDescent="0.15">
      <c r="A71" s="221">
        <v>4</v>
      </c>
      <c r="B71" s="987" t="s">
        <v>559</v>
      </c>
      <c r="C71" s="988"/>
      <c r="D71" s="988"/>
      <c r="E71" s="988"/>
      <c r="F71" s="988"/>
      <c r="G71" s="988"/>
      <c r="H71" s="988"/>
      <c r="I71" s="988"/>
      <c r="J71" s="988"/>
      <c r="K71" s="988"/>
      <c r="L71" s="988"/>
      <c r="M71" s="988"/>
      <c r="N71" s="988"/>
      <c r="O71" s="988"/>
      <c r="P71" s="989"/>
      <c r="Q71" s="990">
        <v>5178</v>
      </c>
      <c r="R71" s="984"/>
      <c r="S71" s="984"/>
      <c r="T71" s="984"/>
      <c r="U71" s="984"/>
      <c r="V71" s="984">
        <v>5111</v>
      </c>
      <c r="W71" s="984"/>
      <c r="X71" s="984"/>
      <c r="Y71" s="984"/>
      <c r="Z71" s="984"/>
      <c r="AA71" s="984">
        <v>66</v>
      </c>
      <c r="AB71" s="984"/>
      <c r="AC71" s="984"/>
      <c r="AD71" s="984"/>
      <c r="AE71" s="984"/>
      <c r="AF71" s="984">
        <v>66</v>
      </c>
      <c r="AG71" s="984"/>
      <c r="AH71" s="984"/>
      <c r="AI71" s="984"/>
      <c r="AJ71" s="984"/>
      <c r="AK71" s="984">
        <v>225</v>
      </c>
      <c r="AL71" s="984"/>
      <c r="AM71" s="984"/>
      <c r="AN71" s="984"/>
      <c r="AO71" s="984"/>
      <c r="AP71" s="984">
        <v>1209</v>
      </c>
      <c r="AQ71" s="984"/>
      <c r="AR71" s="984"/>
      <c r="AS71" s="984"/>
      <c r="AT71" s="984"/>
      <c r="AU71" s="984">
        <v>690</v>
      </c>
      <c r="AV71" s="984"/>
      <c r="AW71" s="984"/>
      <c r="AX71" s="984"/>
      <c r="AY71" s="984"/>
      <c r="AZ71" s="985"/>
      <c r="BA71" s="985"/>
      <c r="BB71" s="985"/>
      <c r="BC71" s="985"/>
      <c r="BD71" s="986"/>
      <c r="BE71" s="224"/>
      <c r="BF71" s="224"/>
      <c r="BG71" s="224"/>
      <c r="BH71" s="224"/>
      <c r="BI71" s="224"/>
      <c r="BJ71" s="224"/>
      <c r="BK71" s="224"/>
      <c r="BL71" s="224"/>
      <c r="BM71" s="224"/>
      <c r="BN71" s="224"/>
      <c r="BO71" s="224"/>
      <c r="BP71" s="224"/>
      <c r="BQ71" s="221">
        <v>65</v>
      </c>
      <c r="BR71" s="226"/>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12"/>
    </row>
    <row r="72" spans="1:131" ht="26.25" customHeight="1" x14ac:dyDescent="0.15">
      <c r="A72" s="221">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24"/>
      <c r="BF72" s="224"/>
      <c r="BG72" s="224"/>
      <c r="BH72" s="224"/>
      <c r="BI72" s="224"/>
      <c r="BJ72" s="224"/>
      <c r="BK72" s="224"/>
      <c r="BL72" s="224"/>
      <c r="BM72" s="224"/>
      <c r="BN72" s="224"/>
      <c r="BO72" s="224"/>
      <c r="BP72" s="224"/>
      <c r="BQ72" s="221">
        <v>66</v>
      </c>
      <c r="BR72" s="226"/>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12"/>
    </row>
    <row r="73" spans="1:131" ht="26.25" customHeight="1" x14ac:dyDescent="0.15">
      <c r="A73" s="221">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24"/>
      <c r="BF73" s="224"/>
      <c r="BG73" s="224"/>
      <c r="BH73" s="224"/>
      <c r="BI73" s="224"/>
      <c r="BJ73" s="224"/>
      <c r="BK73" s="224"/>
      <c r="BL73" s="224"/>
      <c r="BM73" s="224"/>
      <c r="BN73" s="224"/>
      <c r="BO73" s="224"/>
      <c r="BP73" s="224"/>
      <c r="BQ73" s="221">
        <v>67</v>
      </c>
      <c r="BR73" s="226"/>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12"/>
    </row>
    <row r="74" spans="1:131" ht="26.25" customHeight="1" x14ac:dyDescent="0.15">
      <c r="A74" s="221">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24"/>
      <c r="BF74" s="224"/>
      <c r="BG74" s="224"/>
      <c r="BH74" s="224"/>
      <c r="BI74" s="224"/>
      <c r="BJ74" s="224"/>
      <c r="BK74" s="224"/>
      <c r="BL74" s="224"/>
      <c r="BM74" s="224"/>
      <c r="BN74" s="224"/>
      <c r="BO74" s="224"/>
      <c r="BP74" s="224"/>
      <c r="BQ74" s="221">
        <v>68</v>
      </c>
      <c r="BR74" s="226"/>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12"/>
    </row>
    <row r="75" spans="1:131" ht="26.25" customHeight="1" x14ac:dyDescent="0.15">
      <c r="A75" s="221">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24"/>
      <c r="BF75" s="224"/>
      <c r="BG75" s="224"/>
      <c r="BH75" s="224"/>
      <c r="BI75" s="224"/>
      <c r="BJ75" s="224"/>
      <c r="BK75" s="224"/>
      <c r="BL75" s="224"/>
      <c r="BM75" s="224"/>
      <c r="BN75" s="224"/>
      <c r="BO75" s="224"/>
      <c r="BP75" s="224"/>
      <c r="BQ75" s="221">
        <v>69</v>
      </c>
      <c r="BR75" s="226"/>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12"/>
    </row>
    <row r="76" spans="1:131" ht="26.25" customHeight="1" x14ac:dyDescent="0.15">
      <c r="A76" s="221">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24"/>
      <c r="BF76" s="224"/>
      <c r="BG76" s="224"/>
      <c r="BH76" s="224"/>
      <c r="BI76" s="224"/>
      <c r="BJ76" s="224"/>
      <c r="BK76" s="224"/>
      <c r="BL76" s="224"/>
      <c r="BM76" s="224"/>
      <c r="BN76" s="224"/>
      <c r="BO76" s="224"/>
      <c r="BP76" s="224"/>
      <c r="BQ76" s="221">
        <v>70</v>
      </c>
      <c r="BR76" s="226"/>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12"/>
    </row>
    <row r="77" spans="1:131" ht="26.25" customHeight="1" x14ac:dyDescent="0.15">
      <c r="A77" s="221">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24"/>
      <c r="BF77" s="224"/>
      <c r="BG77" s="224"/>
      <c r="BH77" s="224"/>
      <c r="BI77" s="224"/>
      <c r="BJ77" s="224"/>
      <c r="BK77" s="224"/>
      <c r="BL77" s="224"/>
      <c r="BM77" s="224"/>
      <c r="BN77" s="224"/>
      <c r="BO77" s="224"/>
      <c r="BP77" s="224"/>
      <c r="BQ77" s="221">
        <v>71</v>
      </c>
      <c r="BR77" s="226"/>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12"/>
    </row>
    <row r="78" spans="1:131" ht="26.25" customHeight="1" x14ac:dyDescent="0.15">
      <c r="A78" s="221">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24"/>
      <c r="BF78" s="224"/>
      <c r="BG78" s="224"/>
      <c r="BH78" s="224"/>
      <c r="BI78" s="224"/>
      <c r="BJ78" s="212"/>
      <c r="BK78" s="212"/>
      <c r="BL78" s="212"/>
      <c r="BM78" s="212"/>
      <c r="BN78" s="212"/>
      <c r="BO78" s="224"/>
      <c r="BP78" s="224"/>
      <c r="BQ78" s="221">
        <v>72</v>
      </c>
      <c r="BR78" s="226"/>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12"/>
    </row>
    <row r="79" spans="1:131" ht="26.25" customHeight="1" x14ac:dyDescent="0.15">
      <c r="A79" s="221">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24"/>
      <c r="BF79" s="224"/>
      <c r="BG79" s="224"/>
      <c r="BH79" s="224"/>
      <c r="BI79" s="224"/>
      <c r="BJ79" s="212"/>
      <c r="BK79" s="212"/>
      <c r="BL79" s="212"/>
      <c r="BM79" s="212"/>
      <c r="BN79" s="212"/>
      <c r="BO79" s="224"/>
      <c r="BP79" s="224"/>
      <c r="BQ79" s="221">
        <v>73</v>
      </c>
      <c r="BR79" s="226"/>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12"/>
    </row>
    <row r="80" spans="1:131" ht="26.25" customHeight="1" x14ac:dyDescent="0.15">
      <c r="A80" s="221">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24"/>
      <c r="BF80" s="224"/>
      <c r="BG80" s="224"/>
      <c r="BH80" s="224"/>
      <c r="BI80" s="224"/>
      <c r="BJ80" s="224"/>
      <c r="BK80" s="224"/>
      <c r="BL80" s="224"/>
      <c r="BM80" s="224"/>
      <c r="BN80" s="224"/>
      <c r="BO80" s="224"/>
      <c r="BP80" s="224"/>
      <c r="BQ80" s="221">
        <v>74</v>
      </c>
      <c r="BR80" s="226"/>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12"/>
    </row>
    <row r="81" spans="1:131" ht="26.25" customHeight="1" x14ac:dyDescent="0.15">
      <c r="A81" s="221">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24"/>
      <c r="BF81" s="224"/>
      <c r="BG81" s="224"/>
      <c r="BH81" s="224"/>
      <c r="BI81" s="224"/>
      <c r="BJ81" s="224"/>
      <c r="BK81" s="224"/>
      <c r="BL81" s="224"/>
      <c r="BM81" s="224"/>
      <c r="BN81" s="224"/>
      <c r="BO81" s="224"/>
      <c r="BP81" s="224"/>
      <c r="BQ81" s="221">
        <v>75</v>
      </c>
      <c r="BR81" s="226"/>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12"/>
    </row>
    <row r="82" spans="1:131" ht="26.25" customHeight="1" x14ac:dyDescent="0.15">
      <c r="A82" s="221">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24"/>
      <c r="BF82" s="224"/>
      <c r="BG82" s="224"/>
      <c r="BH82" s="224"/>
      <c r="BI82" s="224"/>
      <c r="BJ82" s="224"/>
      <c r="BK82" s="224"/>
      <c r="BL82" s="224"/>
      <c r="BM82" s="224"/>
      <c r="BN82" s="224"/>
      <c r="BO82" s="224"/>
      <c r="BP82" s="224"/>
      <c r="BQ82" s="221">
        <v>76</v>
      </c>
      <c r="BR82" s="226"/>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12"/>
    </row>
    <row r="83" spans="1:131" ht="26.25" customHeight="1" x14ac:dyDescent="0.15">
      <c r="A83" s="221">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24"/>
      <c r="BF83" s="224"/>
      <c r="BG83" s="224"/>
      <c r="BH83" s="224"/>
      <c r="BI83" s="224"/>
      <c r="BJ83" s="224"/>
      <c r="BK83" s="224"/>
      <c r="BL83" s="224"/>
      <c r="BM83" s="224"/>
      <c r="BN83" s="224"/>
      <c r="BO83" s="224"/>
      <c r="BP83" s="224"/>
      <c r="BQ83" s="221">
        <v>77</v>
      </c>
      <c r="BR83" s="226"/>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12"/>
    </row>
    <row r="84" spans="1:131" ht="26.25" customHeight="1" x14ac:dyDescent="0.15">
      <c r="A84" s="221">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24"/>
      <c r="BF84" s="224"/>
      <c r="BG84" s="224"/>
      <c r="BH84" s="224"/>
      <c r="BI84" s="224"/>
      <c r="BJ84" s="224"/>
      <c r="BK84" s="224"/>
      <c r="BL84" s="224"/>
      <c r="BM84" s="224"/>
      <c r="BN84" s="224"/>
      <c r="BO84" s="224"/>
      <c r="BP84" s="224"/>
      <c r="BQ84" s="221">
        <v>78</v>
      </c>
      <c r="BR84" s="226"/>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12"/>
    </row>
    <row r="85" spans="1:131" ht="26.25" customHeight="1" x14ac:dyDescent="0.15">
      <c r="A85" s="221">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24"/>
      <c r="BF85" s="224"/>
      <c r="BG85" s="224"/>
      <c r="BH85" s="224"/>
      <c r="BI85" s="224"/>
      <c r="BJ85" s="224"/>
      <c r="BK85" s="224"/>
      <c r="BL85" s="224"/>
      <c r="BM85" s="224"/>
      <c r="BN85" s="224"/>
      <c r="BO85" s="224"/>
      <c r="BP85" s="224"/>
      <c r="BQ85" s="221">
        <v>79</v>
      </c>
      <c r="BR85" s="226"/>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12"/>
    </row>
    <row r="86" spans="1:131" ht="26.25" customHeight="1" x14ac:dyDescent="0.15">
      <c r="A86" s="221">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24"/>
      <c r="BF86" s="224"/>
      <c r="BG86" s="224"/>
      <c r="BH86" s="224"/>
      <c r="BI86" s="224"/>
      <c r="BJ86" s="224"/>
      <c r="BK86" s="224"/>
      <c r="BL86" s="224"/>
      <c r="BM86" s="224"/>
      <c r="BN86" s="224"/>
      <c r="BO86" s="224"/>
      <c r="BP86" s="224"/>
      <c r="BQ86" s="221">
        <v>80</v>
      </c>
      <c r="BR86" s="226"/>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12"/>
    </row>
    <row r="87" spans="1:131" ht="26.25" customHeight="1" x14ac:dyDescent="0.15">
      <c r="A87" s="227">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24"/>
      <c r="BF87" s="224"/>
      <c r="BG87" s="224"/>
      <c r="BH87" s="224"/>
      <c r="BI87" s="224"/>
      <c r="BJ87" s="224"/>
      <c r="BK87" s="224"/>
      <c r="BL87" s="224"/>
      <c r="BM87" s="224"/>
      <c r="BN87" s="224"/>
      <c r="BO87" s="224"/>
      <c r="BP87" s="224"/>
      <c r="BQ87" s="221">
        <v>81</v>
      </c>
      <c r="BR87" s="226"/>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12"/>
    </row>
    <row r="88" spans="1:131" ht="26.25" customHeight="1" thickBot="1" x14ac:dyDescent="0.2">
      <c r="A88" s="223" t="s">
        <v>379</v>
      </c>
      <c r="B88" s="950" t="s">
        <v>406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SUM(AF68:AJ78)</f>
        <v>2039</v>
      </c>
      <c r="AG88" s="972"/>
      <c r="AH88" s="972"/>
      <c r="AI88" s="972"/>
      <c r="AJ88" s="972"/>
      <c r="AK88" s="976"/>
      <c r="AL88" s="976"/>
      <c r="AM88" s="976"/>
      <c r="AN88" s="976"/>
      <c r="AO88" s="976"/>
      <c r="AP88" s="972">
        <f>SUM(AP68:AT78)</f>
        <v>1436</v>
      </c>
      <c r="AQ88" s="972"/>
      <c r="AR88" s="972"/>
      <c r="AS88" s="972"/>
      <c r="AT88" s="972"/>
      <c r="AU88" s="972">
        <f>SUM(AU68:AY78)</f>
        <v>866</v>
      </c>
      <c r="AV88" s="972"/>
      <c r="AW88" s="972"/>
      <c r="AX88" s="972"/>
      <c r="AY88" s="972"/>
      <c r="AZ88" s="973"/>
      <c r="BA88" s="973"/>
      <c r="BB88" s="973"/>
      <c r="BC88" s="973"/>
      <c r="BD88" s="974"/>
      <c r="BE88" s="224"/>
      <c r="BF88" s="224"/>
      <c r="BG88" s="224"/>
      <c r="BH88" s="224"/>
      <c r="BI88" s="224"/>
      <c r="BJ88" s="224"/>
      <c r="BK88" s="224"/>
      <c r="BL88" s="224"/>
      <c r="BM88" s="224"/>
      <c r="BN88" s="224"/>
      <c r="BO88" s="224"/>
      <c r="BP88" s="224"/>
      <c r="BQ88" s="221">
        <v>82</v>
      </c>
      <c r="BR88" s="226"/>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50" t="s">
        <v>407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SUM(CR7:CV13)</f>
        <v>384</v>
      </c>
      <c r="CS102" s="966"/>
      <c r="CT102" s="966"/>
      <c r="CU102" s="966"/>
      <c r="CV102" s="967"/>
      <c r="CW102" s="965">
        <f>SUM(CW7:DA13)</f>
        <v>31</v>
      </c>
      <c r="CX102" s="966"/>
      <c r="CY102" s="966"/>
      <c r="CZ102" s="966"/>
      <c r="DA102" s="967"/>
      <c r="DB102" s="965" t="s">
        <v>572</v>
      </c>
      <c r="DC102" s="966"/>
      <c r="DD102" s="966"/>
      <c r="DE102" s="966"/>
      <c r="DF102" s="967"/>
      <c r="DG102" s="965" t="s">
        <v>572</v>
      </c>
      <c r="DH102" s="966"/>
      <c r="DI102" s="966"/>
      <c r="DJ102" s="966"/>
      <c r="DK102" s="967"/>
      <c r="DL102" s="965" t="s">
        <v>572</v>
      </c>
      <c r="DM102" s="966"/>
      <c r="DN102" s="966"/>
      <c r="DO102" s="966"/>
      <c r="DP102" s="967"/>
      <c r="DQ102" s="965" t="s">
        <v>572</v>
      </c>
      <c r="DR102" s="966"/>
      <c r="DS102" s="966"/>
      <c r="DT102" s="966"/>
      <c r="DU102" s="967"/>
      <c r="DV102" s="950"/>
      <c r="DW102" s="951"/>
      <c r="DX102" s="951"/>
      <c r="DY102" s="951"/>
      <c r="DZ102" s="95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53" t="s">
        <v>408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54" t="s">
        <v>409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55" t="s">
        <v>412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12" customFormat="1" ht="26.25" customHeight="1" x14ac:dyDescent="0.15">
      <c r="A109" s="908" t="s">
        <v>414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415</v>
      </c>
      <c r="AB109" s="909"/>
      <c r="AC109" s="909"/>
      <c r="AD109" s="909"/>
      <c r="AE109" s="910"/>
      <c r="AF109" s="911" t="s">
        <v>416</v>
      </c>
      <c r="AG109" s="909"/>
      <c r="AH109" s="909"/>
      <c r="AI109" s="909"/>
      <c r="AJ109" s="910"/>
      <c r="AK109" s="911" t="s">
        <v>295</v>
      </c>
      <c r="AL109" s="909"/>
      <c r="AM109" s="909"/>
      <c r="AN109" s="909"/>
      <c r="AO109" s="910"/>
      <c r="AP109" s="911" t="s">
        <v>417</v>
      </c>
      <c r="AQ109" s="909"/>
      <c r="AR109" s="909"/>
      <c r="AS109" s="909"/>
      <c r="AT109" s="942"/>
      <c r="AU109" s="908" t="s">
        <v>414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415</v>
      </c>
      <c r="BR109" s="909"/>
      <c r="BS109" s="909"/>
      <c r="BT109" s="909"/>
      <c r="BU109" s="910"/>
      <c r="BV109" s="911" t="s">
        <v>416</v>
      </c>
      <c r="BW109" s="909"/>
      <c r="BX109" s="909"/>
      <c r="BY109" s="909"/>
      <c r="BZ109" s="910"/>
      <c r="CA109" s="911" t="s">
        <v>295</v>
      </c>
      <c r="CB109" s="909"/>
      <c r="CC109" s="909"/>
      <c r="CD109" s="909"/>
      <c r="CE109" s="910"/>
      <c r="CF109" s="949" t="s">
        <v>417</v>
      </c>
      <c r="CG109" s="949"/>
      <c r="CH109" s="949"/>
      <c r="CI109" s="949"/>
      <c r="CJ109" s="949"/>
      <c r="CK109" s="911" t="s">
        <v>418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415</v>
      </c>
      <c r="DH109" s="909"/>
      <c r="DI109" s="909"/>
      <c r="DJ109" s="909"/>
      <c r="DK109" s="910"/>
      <c r="DL109" s="911" t="s">
        <v>416</v>
      </c>
      <c r="DM109" s="909"/>
      <c r="DN109" s="909"/>
      <c r="DO109" s="909"/>
      <c r="DP109" s="910"/>
      <c r="DQ109" s="911" t="s">
        <v>295</v>
      </c>
      <c r="DR109" s="909"/>
      <c r="DS109" s="909"/>
      <c r="DT109" s="909"/>
      <c r="DU109" s="910"/>
      <c r="DV109" s="911" t="s">
        <v>417</v>
      </c>
      <c r="DW109" s="909"/>
      <c r="DX109" s="909"/>
      <c r="DY109" s="909"/>
      <c r="DZ109" s="942"/>
    </row>
    <row r="110" spans="1:131" s="212" customFormat="1" ht="26.25" customHeight="1" x14ac:dyDescent="0.15">
      <c r="A110" s="820" t="s">
        <v>419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6032006</v>
      </c>
      <c r="AB110" s="902"/>
      <c r="AC110" s="902"/>
      <c r="AD110" s="902"/>
      <c r="AE110" s="903"/>
      <c r="AF110" s="904">
        <v>6162448</v>
      </c>
      <c r="AG110" s="902"/>
      <c r="AH110" s="902"/>
      <c r="AI110" s="902"/>
      <c r="AJ110" s="903"/>
      <c r="AK110" s="904">
        <v>6005367</v>
      </c>
      <c r="AL110" s="902"/>
      <c r="AM110" s="902"/>
      <c r="AN110" s="902"/>
      <c r="AO110" s="903"/>
      <c r="AP110" s="905">
        <v>20.3</v>
      </c>
      <c r="AQ110" s="906"/>
      <c r="AR110" s="906"/>
      <c r="AS110" s="906"/>
      <c r="AT110" s="907"/>
      <c r="AU110" s="943" t="s">
        <v>69</v>
      </c>
      <c r="AV110" s="944"/>
      <c r="AW110" s="944"/>
      <c r="AX110" s="944"/>
      <c r="AY110" s="944"/>
      <c r="AZ110" s="873" t="s">
        <v>420</v>
      </c>
      <c r="BA110" s="821"/>
      <c r="BB110" s="821"/>
      <c r="BC110" s="821"/>
      <c r="BD110" s="821"/>
      <c r="BE110" s="821"/>
      <c r="BF110" s="821"/>
      <c r="BG110" s="821"/>
      <c r="BH110" s="821"/>
      <c r="BI110" s="821"/>
      <c r="BJ110" s="821"/>
      <c r="BK110" s="821"/>
      <c r="BL110" s="821"/>
      <c r="BM110" s="821"/>
      <c r="BN110" s="821"/>
      <c r="BO110" s="821"/>
      <c r="BP110" s="822"/>
      <c r="BQ110" s="874">
        <v>59840585</v>
      </c>
      <c r="BR110" s="855"/>
      <c r="BS110" s="855"/>
      <c r="BT110" s="855"/>
      <c r="BU110" s="855"/>
      <c r="BV110" s="855">
        <v>58619152</v>
      </c>
      <c r="BW110" s="855"/>
      <c r="BX110" s="855"/>
      <c r="BY110" s="855"/>
      <c r="BZ110" s="855"/>
      <c r="CA110" s="855">
        <v>57698793</v>
      </c>
      <c r="CB110" s="855"/>
      <c r="CC110" s="855"/>
      <c r="CD110" s="855"/>
      <c r="CE110" s="855"/>
      <c r="CF110" s="879">
        <v>195.1</v>
      </c>
      <c r="CG110" s="880"/>
      <c r="CH110" s="880"/>
      <c r="CI110" s="880"/>
      <c r="CJ110" s="880"/>
      <c r="CK110" s="939" t="s">
        <v>421</v>
      </c>
      <c r="CL110" s="832"/>
      <c r="CM110" s="873" t="s">
        <v>422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374233</v>
      </c>
      <c r="DH110" s="855"/>
      <c r="DI110" s="855"/>
      <c r="DJ110" s="855"/>
      <c r="DK110" s="855"/>
      <c r="DL110" s="855">
        <v>154130</v>
      </c>
      <c r="DM110" s="855"/>
      <c r="DN110" s="855"/>
      <c r="DO110" s="855"/>
      <c r="DP110" s="855"/>
      <c r="DQ110" s="855">
        <v>138260</v>
      </c>
      <c r="DR110" s="855"/>
      <c r="DS110" s="855"/>
      <c r="DT110" s="855"/>
      <c r="DU110" s="855"/>
      <c r="DV110" s="856">
        <v>0.5</v>
      </c>
      <c r="DW110" s="856"/>
      <c r="DX110" s="856"/>
      <c r="DY110" s="856"/>
      <c r="DZ110" s="857"/>
    </row>
    <row r="111" spans="1:131" s="212" customFormat="1" ht="26.25" customHeight="1" x14ac:dyDescent="0.15">
      <c r="A111" s="787" t="s">
        <v>423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424</v>
      </c>
      <c r="BA111" s="765"/>
      <c r="BB111" s="765"/>
      <c r="BC111" s="765"/>
      <c r="BD111" s="765"/>
      <c r="BE111" s="765"/>
      <c r="BF111" s="765"/>
      <c r="BG111" s="765"/>
      <c r="BH111" s="765"/>
      <c r="BI111" s="765"/>
      <c r="BJ111" s="765"/>
      <c r="BK111" s="765"/>
      <c r="BL111" s="765"/>
      <c r="BM111" s="765"/>
      <c r="BN111" s="765"/>
      <c r="BO111" s="765"/>
      <c r="BP111" s="766"/>
      <c r="BQ111" s="829">
        <v>374233</v>
      </c>
      <c r="BR111" s="830"/>
      <c r="BS111" s="830"/>
      <c r="BT111" s="830"/>
      <c r="BU111" s="830"/>
      <c r="BV111" s="830">
        <v>154130</v>
      </c>
      <c r="BW111" s="830"/>
      <c r="BX111" s="830"/>
      <c r="BY111" s="830"/>
      <c r="BZ111" s="830"/>
      <c r="CA111" s="830">
        <v>138260</v>
      </c>
      <c r="CB111" s="830"/>
      <c r="CC111" s="830"/>
      <c r="CD111" s="830"/>
      <c r="CE111" s="830"/>
      <c r="CF111" s="888">
        <v>0.5</v>
      </c>
      <c r="CG111" s="889"/>
      <c r="CH111" s="889"/>
      <c r="CI111" s="889"/>
      <c r="CJ111" s="889"/>
      <c r="CK111" s="940"/>
      <c r="CL111" s="834"/>
      <c r="CM111" s="828" t="s">
        <v>425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12" customFormat="1" ht="26.25" customHeight="1" x14ac:dyDescent="0.15">
      <c r="A112" s="925" t="s">
        <v>426</v>
      </c>
      <c r="B112" s="926"/>
      <c r="C112" s="765" t="s">
        <v>427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428</v>
      </c>
      <c r="BA112" s="765"/>
      <c r="BB112" s="765"/>
      <c r="BC112" s="765"/>
      <c r="BD112" s="765"/>
      <c r="BE112" s="765"/>
      <c r="BF112" s="765"/>
      <c r="BG112" s="765"/>
      <c r="BH112" s="765"/>
      <c r="BI112" s="765"/>
      <c r="BJ112" s="765"/>
      <c r="BK112" s="765"/>
      <c r="BL112" s="765"/>
      <c r="BM112" s="765"/>
      <c r="BN112" s="765"/>
      <c r="BO112" s="765"/>
      <c r="BP112" s="766"/>
      <c r="BQ112" s="829">
        <v>18858819</v>
      </c>
      <c r="BR112" s="830"/>
      <c r="BS112" s="830"/>
      <c r="BT112" s="830"/>
      <c r="BU112" s="830"/>
      <c r="BV112" s="830">
        <v>17847191</v>
      </c>
      <c r="BW112" s="830"/>
      <c r="BX112" s="830"/>
      <c r="BY112" s="830"/>
      <c r="BZ112" s="830"/>
      <c r="CA112" s="830">
        <v>18451965</v>
      </c>
      <c r="CB112" s="830"/>
      <c r="CC112" s="830"/>
      <c r="CD112" s="830"/>
      <c r="CE112" s="830"/>
      <c r="CF112" s="888">
        <v>62.4</v>
      </c>
      <c r="CG112" s="889"/>
      <c r="CH112" s="889"/>
      <c r="CI112" s="889"/>
      <c r="CJ112" s="889"/>
      <c r="CK112" s="940"/>
      <c r="CL112" s="834"/>
      <c r="CM112" s="828" t="s">
        <v>429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12" customFormat="1" ht="26.25" customHeight="1" x14ac:dyDescent="0.15">
      <c r="A113" s="927"/>
      <c r="B113" s="928"/>
      <c r="C113" s="765" t="s">
        <v>430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959116</v>
      </c>
      <c r="AB113" s="932"/>
      <c r="AC113" s="932"/>
      <c r="AD113" s="932"/>
      <c r="AE113" s="933"/>
      <c r="AF113" s="934">
        <v>1138101</v>
      </c>
      <c r="AG113" s="932"/>
      <c r="AH113" s="932"/>
      <c r="AI113" s="932"/>
      <c r="AJ113" s="933"/>
      <c r="AK113" s="934">
        <v>1178861</v>
      </c>
      <c r="AL113" s="932"/>
      <c r="AM113" s="932"/>
      <c r="AN113" s="932"/>
      <c r="AO113" s="933"/>
      <c r="AP113" s="935">
        <v>4</v>
      </c>
      <c r="AQ113" s="936"/>
      <c r="AR113" s="936"/>
      <c r="AS113" s="936"/>
      <c r="AT113" s="937"/>
      <c r="AU113" s="945"/>
      <c r="AV113" s="946"/>
      <c r="AW113" s="946"/>
      <c r="AX113" s="946"/>
      <c r="AY113" s="946"/>
      <c r="AZ113" s="828" t="s">
        <v>431</v>
      </c>
      <c r="BA113" s="765"/>
      <c r="BB113" s="765"/>
      <c r="BC113" s="765"/>
      <c r="BD113" s="765"/>
      <c r="BE113" s="765"/>
      <c r="BF113" s="765"/>
      <c r="BG113" s="765"/>
      <c r="BH113" s="765"/>
      <c r="BI113" s="765"/>
      <c r="BJ113" s="765"/>
      <c r="BK113" s="765"/>
      <c r="BL113" s="765"/>
      <c r="BM113" s="765"/>
      <c r="BN113" s="765"/>
      <c r="BO113" s="765"/>
      <c r="BP113" s="766"/>
      <c r="BQ113" s="829">
        <v>1150082</v>
      </c>
      <c r="BR113" s="830"/>
      <c r="BS113" s="830"/>
      <c r="BT113" s="830"/>
      <c r="BU113" s="830"/>
      <c r="BV113" s="830">
        <v>1023614</v>
      </c>
      <c r="BW113" s="830"/>
      <c r="BX113" s="830"/>
      <c r="BY113" s="830"/>
      <c r="BZ113" s="830"/>
      <c r="CA113" s="830">
        <v>866639</v>
      </c>
      <c r="CB113" s="830"/>
      <c r="CC113" s="830"/>
      <c r="CD113" s="830"/>
      <c r="CE113" s="830"/>
      <c r="CF113" s="888">
        <v>2.9</v>
      </c>
      <c r="CG113" s="889"/>
      <c r="CH113" s="889"/>
      <c r="CI113" s="889"/>
      <c r="CJ113" s="889"/>
      <c r="CK113" s="940"/>
      <c r="CL113" s="834"/>
      <c r="CM113" s="828" t="s">
        <v>432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12" customFormat="1" ht="26.25" customHeight="1" x14ac:dyDescent="0.15">
      <c r="A114" s="927"/>
      <c r="B114" s="928"/>
      <c r="C114" s="765" t="s">
        <v>433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295672</v>
      </c>
      <c r="AB114" s="793"/>
      <c r="AC114" s="793"/>
      <c r="AD114" s="793"/>
      <c r="AE114" s="794"/>
      <c r="AF114" s="795">
        <v>323185</v>
      </c>
      <c r="AG114" s="793"/>
      <c r="AH114" s="793"/>
      <c r="AI114" s="793"/>
      <c r="AJ114" s="794"/>
      <c r="AK114" s="795">
        <v>265228</v>
      </c>
      <c r="AL114" s="793"/>
      <c r="AM114" s="793"/>
      <c r="AN114" s="793"/>
      <c r="AO114" s="794"/>
      <c r="AP114" s="837">
        <v>0.9</v>
      </c>
      <c r="AQ114" s="838"/>
      <c r="AR114" s="838"/>
      <c r="AS114" s="838"/>
      <c r="AT114" s="839"/>
      <c r="AU114" s="945"/>
      <c r="AV114" s="946"/>
      <c r="AW114" s="946"/>
      <c r="AX114" s="946"/>
      <c r="AY114" s="946"/>
      <c r="AZ114" s="828" t="s">
        <v>434</v>
      </c>
      <c r="BA114" s="765"/>
      <c r="BB114" s="765"/>
      <c r="BC114" s="765"/>
      <c r="BD114" s="765"/>
      <c r="BE114" s="765"/>
      <c r="BF114" s="765"/>
      <c r="BG114" s="765"/>
      <c r="BH114" s="765"/>
      <c r="BI114" s="765"/>
      <c r="BJ114" s="765"/>
      <c r="BK114" s="765"/>
      <c r="BL114" s="765"/>
      <c r="BM114" s="765"/>
      <c r="BN114" s="765"/>
      <c r="BO114" s="765"/>
      <c r="BP114" s="766"/>
      <c r="BQ114" s="829">
        <v>5318398</v>
      </c>
      <c r="BR114" s="830"/>
      <c r="BS114" s="830"/>
      <c r="BT114" s="830"/>
      <c r="BU114" s="830"/>
      <c r="BV114" s="830">
        <v>5322236</v>
      </c>
      <c r="BW114" s="830"/>
      <c r="BX114" s="830"/>
      <c r="BY114" s="830"/>
      <c r="BZ114" s="830"/>
      <c r="CA114" s="830">
        <v>5355554</v>
      </c>
      <c r="CB114" s="830"/>
      <c r="CC114" s="830"/>
      <c r="CD114" s="830"/>
      <c r="CE114" s="830"/>
      <c r="CF114" s="888">
        <v>18.100000000000001</v>
      </c>
      <c r="CG114" s="889"/>
      <c r="CH114" s="889"/>
      <c r="CI114" s="889"/>
      <c r="CJ114" s="889"/>
      <c r="CK114" s="940"/>
      <c r="CL114" s="834"/>
      <c r="CM114" s="828" t="s">
        <v>435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12" customFormat="1" ht="26.25" customHeight="1" x14ac:dyDescent="0.15">
      <c r="A115" s="927"/>
      <c r="B115" s="928"/>
      <c r="C115" s="765" t="s">
        <v>436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v>67281</v>
      </c>
      <c r="AG115" s="932"/>
      <c r="AH115" s="932"/>
      <c r="AI115" s="932"/>
      <c r="AJ115" s="933"/>
      <c r="AK115" s="934">
        <v>45984</v>
      </c>
      <c r="AL115" s="932"/>
      <c r="AM115" s="932"/>
      <c r="AN115" s="932"/>
      <c r="AO115" s="933"/>
      <c r="AP115" s="935">
        <v>0.2</v>
      </c>
      <c r="AQ115" s="936"/>
      <c r="AR115" s="936"/>
      <c r="AS115" s="936"/>
      <c r="AT115" s="937"/>
      <c r="AU115" s="945"/>
      <c r="AV115" s="946"/>
      <c r="AW115" s="946"/>
      <c r="AX115" s="946"/>
      <c r="AY115" s="946"/>
      <c r="AZ115" s="828" t="s">
        <v>437</v>
      </c>
      <c r="BA115" s="765"/>
      <c r="BB115" s="765"/>
      <c r="BC115" s="765"/>
      <c r="BD115" s="765"/>
      <c r="BE115" s="765"/>
      <c r="BF115" s="765"/>
      <c r="BG115" s="765"/>
      <c r="BH115" s="765"/>
      <c r="BI115" s="765"/>
      <c r="BJ115" s="765"/>
      <c r="BK115" s="765"/>
      <c r="BL115" s="765"/>
      <c r="BM115" s="765"/>
      <c r="BN115" s="765"/>
      <c r="BO115" s="765"/>
      <c r="BP115" s="766"/>
      <c r="BQ115" s="829">
        <v>990</v>
      </c>
      <c r="BR115" s="830"/>
      <c r="BS115" s="830"/>
      <c r="BT115" s="830"/>
      <c r="BU115" s="830"/>
      <c r="BV115" s="830">
        <v>445</v>
      </c>
      <c r="BW115" s="830"/>
      <c r="BX115" s="830"/>
      <c r="BY115" s="830"/>
      <c r="BZ115" s="830"/>
      <c r="CA115" s="830">
        <v>631</v>
      </c>
      <c r="CB115" s="830"/>
      <c r="CC115" s="830"/>
      <c r="CD115" s="830"/>
      <c r="CE115" s="830"/>
      <c r="CF115" s="888">
        <v>0</v>
      </c>
      <c r="CG115" s="889"/>
      <c r="CH115" s="889"/>
      <c r="CI115" s="889"/>
      <c r="CJ115" s="889"/>
      <c r="CK115" s="940"/>
      <c r="CL115" s="834"/>
      <c r="CM115" s="828" t="s">
        <v>438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12" customFormat="1" ht="26.25" customHeight="1" x14ac:dyDescent="0.15">
      <c r="A116" s="929"/>
      <c r="B116" s="930"/>
      <c r="C116" s="852" t="s">
        <v>439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103</v>
      </c>
      <c r="AB116" s="793"/>
      <c r="AC116" s="793"/>
      <c r="AD116" s="793"/>
      <c r="AE116" s="794"/>
      <c r="AF116" s="795">
        <v>65</v>
      </c>
      <c r="AG116" s="793"/>
      <c r="AH116" s="793"/>
      <c r="AI116" s="793"/>
      <c r="AJ116" s="794"/>
      <c r="AK116" s="795">
        <v>109</v>
      </c>
      <c r="AL116" s="793"/>
      <c r="AM116" s="793"/>
      <c r="AN116" s="793"/>
      <c r="AO116" s="794"/>
      <c r="AP116" s="837">
        <v>0</v>
      </c>
      <c r="AQ116" s="838"/>
      <c r="AR116" s="838"/>
      <c r="AS116" s="838"/>
      <c r="AT116" s="839"/>
      <c r="AU116" s="945"/>
      <c r="AV116" s="946"/>
      <c r="AW116" s="946"/>
      <c r="AX116" s="946"/>
      <c r="AY116" s="946"/>
      <c r="AZ116" s="922" t="s">
        <v>440</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441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12"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442</v>
      </c>
      <c r="Z117" s="910"/>
      <c r="AA117" s="915">
        <v>7286897</v>
      </c>
      <c r="AB117" s="916"/>
      <c r="AC117" s="916"/>
      <c r="AD117" s="916"/>
      <c r="AE117" s="917"/>
      <c r="AF117" s="918">
        <v>7691080</v>
      </c>
      <c r="AG117" s="916"/>
      <c r="AH117" s="916"/>
      <c r="AI117" s="916"/>
      <c r="AJ117" s="917"/>
      <c r="AK117" s="918">
        <v>7495549</v>
      </c>
      <c r="AL117" s="916"/>
      <c r="AM117" s="916"/>
      <c r="AN117" s="916"/>
      <c r="AO117" s="917"/>
      <c r="AP117" s="919"/>
      <c r="AQ117" s="920"/>
      <c r="AR117" s="920"/>
      <c r="AS117" s="920"/>
      <c r="AT117" s="921"/>
      <c r="AU117" s="945"/>
      <c r="AV117" s="946"/>
      <c r="AW117" s="946"/>
      <c r="AX117" s="946"/>
      <c r="AY117" s="946"/>
      <c r="AZ117" s="876" t="s">
        <v>443</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444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12" customFormat="1" ht="26.25" customHeight="1" x14ac:dyDescent="0.15">
      <c r="A118" s="908" t="s">
        <v>418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415</v>
      </c>
      <c r="AB118" s="909"/>
      <c r="AC118" s="909"/>
      <c r="AD118" s="909"/>
      <c r="AE118" s="910"/>
      <c r="AF118" s="911" t="s">
        <v>416</v>
      </c>
      <c r="AG118" s="909"/>
      <c r="AH118" s="909"/>
      <c r="AI118" s="909"/>
      <c r="AJ118" s="910"/>
      <c r="AK118" s="911" t="s">
        <v>295</v>
      </c>
      <c r="AL118" s="909"/>
      <c r="AM118" s="909"/>
      <c r="AN118" s="909"/>
      <c r="AO118" s="910"/>
      <c r="AP118" s="912" t="s">
        <v>417</v>
      </c>
      <c r="AQ118" s="913"/>
      <c r="AR118" s="913"/>
      <c r="AS118" s="913"/>
      <c r="AT118" s="914"/>
      <c r="AU118" s="945"/>
      <c r="AV118" s="946"/>
      <c r="AW118" s="946"/>
      <c r="AX118" s="946"/>
      <c r="AY118" s="946"/>
      <c r="AZ118" s="851" t="s">
        <v>445</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12" customFormat="1" ht="26.25" customHeight="1" x14ac:dyDescent="0.15">
      <c r="A119" s="831" t="s">
        <v>421</v>
      </c>
      <c r="B119" s="832"/>
      <c r="C119" s="873" t="s">
        <v>422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v>67281</v>
      </c>
      <c r="AG119" s="902"/>
      <c r="AH119" s="902"/>
      <c r="AI119" s="902"/>
      <c r="AJ119" s="903"/>
      <c r="AK119" s="904">
        <v>45984</v>
      </c>
      <c r="AL119" s="902"/>
      <c r="AM119" s="902"/>
      <c r="AN119" s="902"/>
      <c r="AO119" s="903"/>
      <c r="AP119" s="905">
        <v>0.2</v>
      </c>
      <c r="AQ119" s="906"/>
      <c r="AR119" s="906"/>
      <c r="AS119" s="906"/>
      <c r="AT119" s="907"/>
      <c r="AU119" s="947"/>
      <c r="AV119" s="948"/>
      <c r="AW119" s="948"/>
      <c r="AX119" s="948"/>
      <c r="AY119" s="948"/>
      <c r="AZ119" s="235" t="s">
        <v>178</v>
      </c>
      <c r="BA119" s="235"/>
      <c r="BB119" s="235"/>
      <c r="BC119" s="235"/>
      <c r="BD119" s="235"/>
      <c r="BE119" s="235"/>
      <c r="BF119" s="235"/>
      <c r="BG119" s="235"/>
      <c r="BH119" s="235"/>
      <c r="BI119" s="235"/>
      <c r="BJ119" s="235"/>
      <c r="BK119" s="235"/>
      <c r="BL119" s="235"/>
      <c r="BM119" s="235"/>
      <c r="BN119" s="235"/>
      <c r="BO119" s="890" t="s">
        <v>447</v>
      </c>
      <c r="BP119" s="891"/>
      <c r="BQ119" s="892">
        <v>85543107</v>
      </c>
      <c r="BR119" s="858"/>
      <c r="BS119" s="858"/>
      <c r="BT119" s="858"/>
      <c r="BU119" s="858"/>
      <c r="BV119" s="858">
        <v>82966768</v>
      </c>
      <c r="BW119" s="858"/>
      <c r="BX119" s="858"/>
      <c r="BY119" s="858"/>
      <c r="BZ119" s="858"/>
      <c r="CA119" s="858">
        <v>82511842</v>
      </c>
      <c r="CB119" s="858"/>
      <c r="CC119" s="858"/>
      <c r="CD119" s="858"/>
      <c r="CE119" s="858"/>
      <c r="CF119" s="761"/>
      <c r="CG119" s="762"/>
      <c r="CH119" s="762"/>
      <c r="CI119" s="762"/>
      <c r="CJ119" s="847"/>
      <c r="CK119" s="941"/>
      <c r="CL119" s="836"/>
      <c r="CM119" s="851" t="s">
        <v>448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12" customFormat="1" ht="26.25" customHeight="1" x14ac:dyDescent="0.15">
      <c r="A120" s="833"/>
      <c r="B120" s="834"/>
      <c r="C120" s="828" t="s">
        <v>425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449</v>
      </c>
      <c r="AV120" s="894"/>
      <c r="AW120" s="894"/>
      <c r="AX120" s="894"/>
      <c r="AY120" s="895"/>
      <c r="AZ120" s="873" t="s">
        <v>450</v>
      </c>
      <c r="BA120" s="821"/>
      <c r="BB120" s="821"/>
      <c r="BC120" s="821"/>
      <c r="BD120" s="821"/>
      <c r="BE120" s="821"/>
      <c r="BF120" s="821"/>
      <c r="BG120" s="821"/>
      <c r="BH120" s="821"/>
      <c r="BI120" s="821"/>
      <c r="BJ120" s="821"/>
      <c r="BK120" s="821"/>
      <c r="BL120" s="821"/>
      <c r="BM120" s="821"/>
      <c r="BN120" s="821"/>
      <c r="BO120" s="821"/>
      <c r="BP120" s="822"/>
      <c r="BQ120" s="874">
        <v>10311743</v>
      </c>
      <c r="BR120" s="855"/>
      <c r="BS120" s="855"/>
      <c r="BT120" s="855"/>
      <c r="BU120" s="855"/>
      <c r="BV120" s="855">
        <v>11499657</v>
      </c>
      <c r="BW120" s="855"/>
      <c r="BX120" s="855"/>
      <c r="BY120" s="855"/>
      <c r="BZ120" s="855"/>
      <c r="CA120" s="855">
        <v>11992334</v>
      </c>
      <c r="CB120" s="855"/>
      <c r="CC120" s="855"/>
      <c r="CD120" s="855"/>
      <c r="CE120" s="855"/>
      <c r="CF120" s="879">
        <v>40.6</v>
      </c>
      <c r="CG120" s="880"/>
      <c r="CH120" s="880"/>
      <c r="CI120" s="880"/>
      <c r="CJ120" s="880"/>
      <c r="CK120" s="881" t="s">
        <v>451</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18521933</v>
      </c>
      <c r="DH120" s="855"/>
      <c r="DI120" s="855"/>
      <c r="DJ120" s="855"/>
      <c r="DK120" s="855"/>
      <c r="DL120" s="855">
        <v>17561051</v>
      </c>
      <c r="DM120" s="855"/>
      <c r="DN120" s="855"/>
      <c r="DO120" s="855"/>
      <c r="DP120" s="855"/>
      <c r="DQ120" s="855">
        <v>17675646</v>
      </c>
      <c r="DR120" s="855"/>
      <c r="DS120" s="855"/>
      <c r="DT120" s="855"/>
      <c r="DU120" s="855"/>
      <c r="DV120" s="856">
        <v>59.8</v>
      </c>
      <c r="DW120" s="856"/>
      <c r="DX120" s="856"/>
      <c r="DY120" s="856"/>
      <c r="DZ120" s="857"/>
    </row>
    <row r="121" spans="1:130" s="212" customFormat="1" ht="26.25" customHeight="1" x14ac:dyDescent="0.15">
      <c r="A121" s="833"/>
      <c r="B121" s="834"/>
      <c r="C121" s="876" t="s">
        <v>452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453</v>
      </c>
      <c r="BA121" s="765"/>
      <c r="BB121" s="765"/>
      <c r="BC121" s="765"/>
      <c r="BD121" s="765"/>
      <c r="BE121" s="765"/>
      <c r="BF121" s="765"/>
      <c r="BG121" s="765"/>
      <c r="BH121" s="765"/>
      <c r="BI121" s="765"/>
      <c r="BJ121" s="765"/>
      <c r="BK121" s="765"/>
      <c r="BL121" s="765"/>
      <c r="BM121" s="765"/>
      <c r="BN121" s="765"/>
      <c r="BO121" s="765"/>
      <c r="BP121" s="766"/>
      <c r="BQ121" s="829">
        <v>1491681</v>
      </c>
      <c r="BR121" s="830"/>
      <c r="BS121" s="830"/>
      <c r="BT121" s="830"/>
      <c r="BU121" s="830"/>
      <c r="BV121" s="830">
        <v>1242405</v>
      </c>
      <c r="BW121" s="830"/>
      <c r="BX121" s="830"/>
      <c r="BY121" s="830"/>
      <c r="BZ121" s="830"/>
      <c r="CA121" s="830">
        <v>1608670</v>
      </c>
      <c r="CB121" s="830"/>
      <c r="CC121" s="830"/>
      <c r="CD121" s="830"/>
      <c r="CE121" s="830"/>
      <c r="CF121" s="888">
        <v>5.4</v>
      </c>
      <c r="CG121" s="889"/>
      <c r="CH121" s="889"/>
      <c r="CI121" s="889"/>
      <c r="CJ121" s="889"/>
      <c r="CK121" s="882"/>
      <c r="CL121" s="868"/>
      <c r="CM121" s="868"/>
      <c r="CN121" s="868"/>
      <c r="CO121" s="869"/>
      <c r="CP121" s="848" t="s">
        <v>400</v>
      </c>
      <c r="CQ121" s="849"/>
      <c r="CR121" s="849"/>
      <c r="CS121" s="849"/>
      <c r="CT121" s="849"/>
      <c r="CU121" s="849"/>
      <c r="CV121" s="849"/>
      <c r="CW121" s="849"/>
      <c r="CX121" s="849"/>
      <c r="CY121" s="849"/>
      <c r="CZ121" s="849"/>
      <c r="DA121" s="849"/>
      <c r="DB121" s="849"/>
      <c r="DC121" s="849"/>
      <c r="DD121" s="849"/>
      <c r="DE121" s="849"/>
      <c r="DF121" s="850"/>
      <c r="DG121" s="829">
        <v>73412</v>
      </c>
      <c r="DH121" s="830"/>
      <c r="DI121" s="830"/>
      <c r="DJ121" s="830"/>
      <c r="DK121" s="830"/>
      <c r="DL121" s="830">
        <v>52711</v>
      </c>
      <c r="DM121" s="830"/>
      <c r="DN121" s="830"/>
      <c r="DO121" s="830"/>
      <c r="DP121" s="830"/>
      <c r="DQ121" s="830">
        <v>542400</v>
      </c>
      <c r="DR121" s="830"/>
      <c r="DS121" s="830"/>
      <c r="DT121" s="830"/>
      <c r="DU121" s="830"/>
      <c r="DV121" s="807">
        <v>1.8</v>
      </c>
      <c r="DW121" s="807"/>
      <c r="DX121" s="807"/>
      <c r="DY121" s="807"/>
      <c r="DZ121" s="808"/>
    </row>
    <row r="122" spans="1:130" s="212" customFormat="1" ht="26.25" customHeight="1" x14ac:dyDescent="0.15">
      <c r="A122" s="833"/>
      <c r="B122" s="834"/>
      <c r="C122" s="828" t="s">
        <v>435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454</v>
      </c>
      <c r="BA122" s="852"/>
      <c r="BB122" s="852"/>
      <c r="BC122" s="852"/>
      <c r="BD122" s="852"/>
      <c r="BE122" s="852"/>
      <c r="BF122" s="852"/>
      <c r="BG122" s="852"/>
      <c r="BH122" s="852"/>
      <c r="BI122" s="852"/>
      <c r="BJ122" s="852"/>
      <c r="BK122" s="852"/>
      <c r="BL122" s="852"/>
      <c r="BM122" s="852"/>
      <c r="BN122" s="852"/>
      <c r="BO122" s="852"/>
      <c r="BP122" s="853"/>
      <c r="BQ122" s="892">
        <v>58887244</v>
      </c>
      <c r="BR122" s="858"/>
      <c r="BS122" s="858"/>
      <c r="BT122" s="858"/>
      <c r="BU122" s="858"/>
      <c r="BV122" s="858">
        <v>57155207</v>
      </c>
      <c r="BW122" s="858"/>
      <c r="BX122" s="858"/>
      <c r="BY122" s="858"/>
      <c r="BZ122" s="858"/>
      <c r="CA122" s="858">
        <v>55072479</v>
      </c>
      <c r="CB122" s="858"/>
      <c r="CC122" s="858"/>
      <c r="CD122" s="858"/>
      <c r="CE122" s="858"/>
      <c r="CF122" s="859">
        <v>186.3</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68553</v>
      </c>
      <c r="DH122" s="830"/>
      <c r="DI122" s="830"/>
      <c r="DJ122" s="830"/>
      <c r="DK122" s="830"/>
      <c r="DL122" s="830">
        <v>97406</v>
      </c>
      <c r="DM122" s="830"/>
      <c r="DN122" s="830"/>
      <c r="DO122" s="830"/>
      <c r="DP122" s="830"/>
      <c r="DQ122" s="830">
        <v>120135</v>
      </c>
      <c r="DR122" s="830"/>
      <c r="DS122" s="830"/>
      <c r="DT122" s="830"/>
      <c r="DU122" s="830"/>
      <c r="DV122" s="807">
        <v>0.4</v>
      </c>
      <c r="DW122" s="807"/>
      <c r="DX122" s="807"/>
      <c r="DY122" s="807"/>
      <c r="DZ122" s="808"/>
    </row>
    <row r="123" spans="1:130" s="212" customFormat="1" ht="26.25" customHeight="1" x14ac:dyDescent="0.15">
      <c r="A123" s="833"/>
      <c r="B123" s="834"/>
      <c r="C123" s="828" t="s">
        <v>441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35" t="s">
        <v>178</v>
      </c>
      <c r="BA123" s="235"/>
      <c r="BB123" s="235"/>
      <c r="BC123" s="235"/>
      <c r="BD123" s="235"/>
      <c r="BE123" s="235"/>
      <c r="BF123" s="235"/>
      <c r="BG123" s="235"/>
      <c r="BH123" s="235"/>
      <c r="BI123" s="235"/>
      <c r="BJ123" s="235"/>
      <c r="BK123" s="235"/>
      <c r="BL123" s="235"/>
      <c r="BM123" s="235"/>
      <c r="BN123" s="235"/>
      <c r="BO123" s="890" t="s">
        <v>455</v>
      </c>
      <c r="BP123" s="891"/>
      <c r="BQ123" s="845">
        <v>70690668</v>
      </c>
      <c r="BR123" s="846"/>
      <c r="BS123" s="846"/>
      <c r="BT123" s="846"/>
      <c r="BU123" s="846"/>
      <c r="BV123" s="846">
        <v>69897269</v>
      </c>
      <c r="BW123" s="846"/>
      <c r="BX123" s="846"/>
      <c r="BY123" s="846"/>
      <c r="BZ123" s="846"/>
      <c r="CA123" s="846">
        <v>68673483</v>
      </c>
      <c r="CB123" s="846"/>
      <c r="CC123" s="846"/>
      <c r="CD123" s="846"/>
      <c r="CE123" s="846"/>
      <c r="CF123" s="761"/>
      <c r="CG123" s="762"/>
      <c r="CH123" s="762"/>
      <c r="CI123" s="762"/>
      <c r="CJ123" s="847"/>
      <c r="CK123" s="882"/>
      <c r="CL123" s="868"/>
      <c r="CM123" s="868"/>
      <c r="CN123" s="868"/>
      <c r="CO123" s="869"/>
      <c r="CP123" s="848" t="s">
        <v>395</v>
      </c>
      <c r="CQ123" s="849"/>
      <c r="CR123" s="849"/>
      <c r="CS123" s="849"/>
      <c r="CT123" s="849"/>
      <c r="CU123" s="849"/>
      <c r="CV123" s="849"/>
      <c r="CW123" s="849"/>
      <c r="CX123" s="849"/>
      <c r="CY123" s="849"/>
      <c r="CZ123" s="849"/>
      <c r="DA123" s="849"/>
      <c r="DB123" s="849"/>
      <c r="DC123" s="849"/>
      <c r="DD123" s="849"/>
      <c r="DE123" s="849"/>
      <c r="DF123" s="850"/>
      <c r="DG123" s="792">
        <v>113521</v>
      </c>
      <c r="DH123" s="793"/>
      <c r="DI123" s="793"/>
      <c r="DJ123" s="793"/>
      <c r="DK123" s="794"/>
      <c r="DL123" s="795">
        <v>74963</v>
      </c>
      <c r="DM123" s="793"/>
      <c r="DN123" s="793"/>
      <c r="DO123" s="793"/>
      <c r="DP123" s="794"/>
      <c r="DQ123" s="795">
        <v>73064</v>
      </c>
      <c r="DR123" s="793"/>
      <c r="DS123" s="793"/>
      <c r="DT123" s="793"/>
      <c r="DU123" s="794"/>
      <c r="DV123" s="837">
        <v>0.2</v>
      </c>
      <c r="DW123" s="838"/>
      <c r="DX123" s="838"/>
      <c r="DY123" s="838"/>
      <c r="DZ123" s="839"/>
    </row>
    <row r="124" spans="1:130" s="212" customFormat="1" ht="26.25" customHeight="1" thickBot="1" x14ac:dyDescent="0.2">
      <c r="A124" s="833"/>
      <c r="B124" s="834"/>
      <c r="C124" s="828" t="s">
        <v>444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53</v>
      </c>
      <c r="BR124" s="844"/>
      <c r="BS124" s="844"/>
      <c r="BT124" s="844"/>
      <c r="BU124" s="844"/>
      <c r="BV124" s="844">
        <v>45.4</v>
      </c>
      <c r="BW124" s="844"/>
      <c r="BX124" s="844"/>
      <c r="BY124" s="844"/>
      <c r="BZ124" s="844"/>
      <c r="CA124" s="844">
        <v>46.8</v>
      </c>
      <c r="CB124" s="844"/>
      <c r="CC124" s="844"/>
      <c r="CD124" s="844"/>
      <c r="CE124" s="844"/>
      <c r="CF124" s="739"/>
      <c r="CG124" s="740"/>
      <c r="CH124" s="740"/>
      <c r="CI124" s="740"/>
      <c r="CJ124" s="875"/>
      <c r="CK124" s="883"/>
      <c r="CL124" s="883"/>
      <c r="CM124" s="883"/>
      <c r="CN124" s="883"/>
      <c r="CO124" s="884"/>
      <c r="CP124" s="848" t="s">
        <v>457</v>
      </c>
      <c r="CQ124" s="849"/>
      <c r="CR124" s="849"/>
      <c r="CS124" s="849"/>
      <c r="CT124" s="849"/>
      <c r="CU124" s="849"/>
      <c r="CV124" s="849"/>
      <c r="CW124" s="849"/>
      <c r="CX124" s="849"/>
      <c r="CY124" s="849"/>
      <c r="CZ124" s="849"/>
      <c r="DA124" s="849"/>
      <c r="DB124" s="849"/>
      <c r="DC124" s="849"/>
      <c r="DD124" s="849"/>
      <c r="DE124" s="849"/>
      <c r="DF124" s="850"/>
      <c r="DG124" s="776">
        <v>81400</v>
      </c>
      <c r="DH124" s="777"/>
      <c r="DI124" s="777"/>
      <c r="DJ124" s="777"/>
      <c r="DK124" s="778"/>
      <c r="DL124" s="779">
        <v>61060</v>
      </c>
      <c r="DM124" s="777"/>
      <c r="DN124" s="777"/>
      <c r="DO124" s="777"/>
      <c r="DP124" s="778"/>
      <c r="DQ124" s="779">
        <v>40720</v>
      </c>
      <c r="DR124" s="777"/>
      <c r="DS124" s="777"/>
      <c r="DT124" s="777"/>
      <c r="DU124" s="778"/>
      <c r="DV124" s="861">
        <v>0.1</v>
      </c>
      <c r="DW124" s="862"/>
      <c r="DX124" s="862"/>
      <c r="DY124" s="862"/>
      <c r="DZ124" s="863"/>
    </row>
    <row r="125" spans="1:130" s="212" customFormat="1" ht="26.25" customHeight="1" x14ac:dyDescent="0.15">
      <c r="A125" s="833"/>
      <c r="B125" s="834"/>
      <c r="C125" s="828" t="s">
        <v>446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64" t="s">
        <v>458</v>
      </c>
      <c r="CL125" s="865"/>
      <c r="CM125" s="865"/>
      <c r="CN125" s="865"/>
      <c r="CO125" s="866"/>
      <c r="CP125" s="873" t="s">
        <v>459</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12" customFormat="1" ht="26.25" customHeight="1" thickBot="1" x14ac:dyDescent="0.2">
      <c r="A126" s="833"/>
      <c r="B126" s="834"/>
      <c r="C126" s="828" t="s">
        <v>448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67"/>
      <c r="CL126" s="868"/>
      <c r="CM126" s="868"/>
      <c r="CN126" s="868"/>
      <c r="CO126" s="869"/>
      <c r="CP126" s="828" t="s">
        <v>460</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12" customFormat="1" ht="26.25" customHeight="1" x14ac:dyDescent="0.15">
      <c r="A127" s="835"/>
      <c r="B127" s="836"/>
      <c r="C127" s="851" t="s">
        <v>461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14"/>
      <c r="AV127" s="214"/>
      <c r="AW127" s="214"/>
      <c r="AX127" s="854" t="s">
        <v>462</v>
      </c>
      <c r="AY127" s="825"/>
      <c r="AZ127" s="825"/>
      <c r="BA127" s="825"/>
      <c r="BB127" s="825"/>
      <c r="BC127" s="825"/>
      <c r="BD127" s="825"/>
      <c r="BE127" s="826"/>
      <c r="BF127" s="824" t="s">
        <v>463</v>
      </c>
      <c r="BG127" s="825"/>
      <c r="BH127" s="825"/>
      <c r="BI127" s="825"/>
      <c r="BJ127" s="825"/>
      <c r="BK127" s="825"/>
      <c r="BL127" s="826"/>
      <c r="BM127" s="824" t="s">
        <v>464</v>
      </c>
      <c r="BN127" s="825"/>
      <c r="BO127" s="825"/>
      <c r="BP127" s="825"/>
      <c r="BQ127" s="825"/>
      <c r="BR127" s="825"/>
      <c r="BS127" s="826"/>
      <c r="BT127" s="824" t="s">
        <v>465</v>
      </c>
      <c r="BU127" s="825"/>
      <c r="BV127" s="825"/>
      <c r="BW127" s="825"/>
      <c r="BX127" s="825"/>
      <c r="BY127" s="825"/>
      <c r="BZ127" s="827"/>
      <c r="CA127" s="214"/>
      <c r="CB127" s="214"/>
      <c r="CC127" s="214"/>
      <c r="CD127" s="237"/>
      <c r="CE127" s="237"/>
      <c r="CF127" s="237"/>
      <c r="CG127" s="214"/>
      <c r="CH127" s="214"/>
      <c r="CI127" s="214"/>
      <c r="CJ127" s="236"/>
      <c r="CK127" s="867"/>
      <c r="CL127" s="868"/>
      <c r="CM127" s="868"/>
      <c r="CN127" s="868"/>
      <c r="CO127" s="869"/>
      <c r="CP127" s="828" t="s">
        <v>466</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12" customFormat="1" ht="26.25" customHeight="1" thickBot="1" x14ac:dyDescent="0.2">
      <c r="A128" s="809" t="s">
        <v>467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468</v>
      </c>
      <c r="X128" s="811"/>
      <c r="Y128" s="811"/>
      <c r="Z128" s="812"/>
      <c r="AA128" s="813">
        <v>238933</v>
      </c>
      <c r="AB128" s="814"/>
      <c r="AC128" s="814"/>
      <c r="AD128" s="814"/>
      <c r="AE128" s="815"/>
      <c r="AF128" s="816">
        <v>213274</v>
      </c>
      <c r="AG128" s="814"/>
      <c r="AH128" s="814"/>
      <c r="AI128" s="814"/>
      <c r="AJ128" s="815"/>
      <c r="AK128" s="816">
        <v>194919</v>
      </c>
      <c r="AL128" s="814"/>
      <c r="AM128" s="814"/>
      <c r="AN128" s="814"/>
      <c r="AO128" s="815"/>
      <c r="AP128" s="817"/>
      <c r="AQ128" s="818"/>
      <c r="AR128" s="818"/>
      <c r="AS128" s="818"/>
      <c r="AT128" s="819"/>
      <c r="AU128" s="214"/>
      <c r="AV128" s="214"/>
      <c r="AW128" s="214"/>
      <c r="AX128" s="820" t="s">
        <v>469</v>
      </c>
      <c r="AY128" s="821"/>
      <c r="AZ128" s="821"/>
      <c r="BA128" s="821"/>
      <c r="BB128" s="821"/>
      <c r="BC128" s="821"/>
      <c r="BD128" s="821"/>
      <c r="BE128" s="822"/>
      <c r="BF128" s="799" t="s">
        <v>121</v>
      </c>
      <c r="BG128" s="800"/>
      <c r="BH128" s="800"/>
      <c r="BI128" s="800"/>
      <c r="BJ128" s="800"/>
      <c r="BK128" s="800"/>
      <c r="BL128" s="823"/>
      <c r="BM128" s="799">
        <v>11.65</v>
      </c>
      <c r="BN128" s="800"/>
      <c r="BO128" s="800"/>
      <c r="BP128" s="800"/>
      <c r="BQ128" s="800"/>
      <c r="BR128" s="800"/>
      <c r="BS128" s="823"/>
      <c r="BT128" s="799">
        <v>20</v>
      </c>
      <c r="BU128" s="800"/>
      <c r="BV128" s="800"/>
      <c r="BW128" s="800"/>
      <c r="BX128" s="800"/>
      <c r="BY128" s="800"/>
      <c r="BZ128" s="801"/>
      <c r="CA128" s="237"/>
      <c r="CB128" s="237"/>
      <c r="CC128" s="237"/>
      <c r="CD128" s="237"/>
      <c r="CE128" s="237"/>
      <c r="CF128" s="237"/>
      <c r="CG128" s="214"/>
      <c r="CH128" s="214"/>
      <c r="CI128" s="214"/>
      <c r="CJ128" s="236"/>
      <c r="CK128" s="870"/>
      <c r="CL128" s="871"/>
      <c r="CM128" s="871"/>
      <c r="CN128" s="871"/>
      <c r="CO128" s="872"/>
      <c r="CP128" s="802" t="s">
        <v>470</v>
      </c>
      <c r="CQ128" s="743"/>
      <c r="CR128" s="743"/>
      <c r="CS128" s="743"/>
      <c r="CT128" s="743"/>
      <c r="CU128" s="743"/>
      <c r="CV128" s="743"/>
      <c r="CW128" s="743"/>
      <c r="CX128" s="743"/>
      <c r="CY128" s="743"/>
      <c r="CZ128" s="743"/>
      <c r="DA128" s="743"/>
      <c r="DB128" s="743"/>
      <c r="DC128" s="743"/>
      <c r="DD128" s="743"/>
      <c r="DE128" s="743"/>
      <c r="DF128" s="744"/>
      <c r="DG128" s="803">
        <v>990</v>
      </c>
      <c r="DH128" s="804"/>
      <c r="DI128" s="804"/>
      <c r="DJ128" s="804"/>
      <c r="DK128" s="804"/>
      <c r="DL128" s="804">
        <v>445</v>
      </c>
      <c r="DM128" s="804"/>
      <c r="DN128" s="804"/>
      <c r="DO128" s="804"/>
      <c r="DP128" s="804"/>
      <c r="DQ128" s="804">
        <v>631</v>
      </c>
      <c r="DR128" s="804"/>
      <c r="DS128" s="804"/>
      <c r="DT128" s="804"/>
      <c r="DU128" s="804"/>
      <c r="DV128" s="805">
        <v>0</v>
      </c>
      <c r="DW128" s="805"/>
      <c r="DX128" s="805"/>
      <c r="DY128" s="805"/>
      <c r="DZ128" s="806"/>
    </row>
    <row r="129" spans="1:131" s="212"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471</v>
      </c>
      <c r="X129" s="790"/>
      <c r="Y129" s="790"/>
      <c r="Z129" s="791"/>
      <c r="AA129" s="792">
        <v>32766525</v>
      </c>
      <c r="AB129" s="793"/>
      <c r="AC129" s="793"/>
      <c r="AD129" s="793"/>
      <c r="AE129" s="794"/>
      <c r="AF129" s="795">
        <v>33431955</v>
      </c>
      <c r="AG129" s="793"/>
      <c r="AH129" s="793"/>
      <c r="AI129" s="793"/>
      <c r="AJ129" s="794"/>
      <c r="AK129" s="795">
        <v>33911778</v>
      </c>
      <c r="AL129" s="793"/>
      <c r="AM129" s="793"/>
      <c r="AN129" s="793"/>
      <c r="AO129" s="794"/>
      <c r="AP129" s="796"/>
      <c r="AQ129" s="797"/>
      <c r="AR129" s="797"/>
      <c r="AS129" s="797"/>
      <c r="AT129" s="798"/>
      <c r="AU129" s="215"/>
      <c r="AV129" s="215"/>
      <c r="AW129" s="215"/>
      <c r="AX129" s="764" t="s">
        <v>472</v>
      </c>
      <c r="AY129" s="765"/>
      <c r="AZ129" s="765"/>
      <c r="BA129" s="765"/>
      <c r="BB129" s="765"/>
      <c r="BC129" s="765"/>
      <c r="BD129" s="765"/>
      <c r="BE129" s="766"/>
      <c r="BF129" s="783" t="s">
        <v>121</v>
      </c>
      <c r="BG129" s="784"/>
      <c r="BH129" s="784"/>
      <c r="BI129" s="784"/>
      <c r="BJ129" s="784"/>
      <c r="BK129" s="784"/>
      <c r="BL129" s="785"/>
      <c r="BM129" s="783">
        <v>16.649999999999999</v>
      </c>
      <c r="BN129" s="784"/>
      <c r="BO129" s="784"/>
      <c r="BP129" s="784"/>
      <c r="BQ129" s="784"/>
      <c r="BR129" s="784"/>
      <c r="BS129" s="785"/>
      <c r="BT129" s="783">
        <v>30</v>
      </c>
      <c r="BU129" s="784"/>
      <c r="BV129" s="784"/>
      <c r="BW129" s="784"/>
      <c r="BX129" s="784"/>
      <c r="BY129" s="784"/>
      <c r="BZ129" s="78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87" t="s">
        <v>473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474</v>
      </c>
      <c r="X130" s="790"/>
      <c r="Y130" s="790"/>
      <c r="Z130" s="791"/>
      <c r="AA130" s="792">
        <v>4743217</v>
      </c>
      <c r="AB130" s="793"/>
      <c r="AC130" s="793"/>
      <c r="AD130" s="793"/>
      <c r="AE130" s="794"/>
      <c r="AF130" s="795">
        <v>4666712</v>
      </c>
      <c r="AG130" s="793"/>
      <c r="AH130" s="793"/>
      <c r="AI130" s="793"/>
      <c r="AJ130" s="794"/>
      <c r="AK130" s="795">
        <v>4342810</v>
      </c>
      <c r="AL130" s="793"/>
      <c r="AM130" s="793"/>
      <c r="AN130" s="793"/>
      <c r="AO130" s="794"/>
      <c r="AP130" s="796"/>
      <c r="AQ130" s="797"/>
      <c r="AR130" s="797"/>
      <c r="AS130" s="797"/>
      <c r="AT130" s="798"/>
      <c r="AU130" s="215"/>
      <c r="AV130" s="215"/>
      <c r="AW130" s="215"/>
      <c r="AX130" s="764" t="s">
        <v>475</v>
      </c>
      <c r="AY130" s="765"/>
      <c r="AZ130" s="765"/>
      <c r="BA130" s="765"/>
      <c r="BB130" s="765"/>
      <c r="BC130" s="765"/>
      <c r="BD130" s="765"/>
      <c r="BE130" s="766"/>
      <c r="BF130" s="767">
        <v>9.3000000000000007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476</v>
      </c>
      <c r="X131" s="774"/>
      <c r="Y131" s="774"/>
      <c r="Z131" s="775"/>
      <c r="AA131" s="776">
        <v>28023308</v>
      </c>
      <c r="AB131" s="777"/>
      <c r="AC131" s="777"/>
      <c r="AD131" s="777"/>
      <c r="AE131" s="778"/>
      <c r="AF131" s="779">
        <v>28765243</v>
      </c>
      <c r="AG131" s="777"/>
      <c r="AH131" s="777"/>
      <c r="AI131" s="777"/>
      <c r="AJ131" s="778"/>
      <c r="AK131" s="779">
        <v>29568968</v>
      </c>
      <c r="AL131" s="777"/>
      <c r="AM131" s="777"/>
      <c r="AN131" s="777"/>
      <c r="AO131" s="778"/>
      <c r="AP131" s="780"/>
      <c r="AQ131" s="781"/>
      <c r="AR131" s="781"/>
      <c r="AS131" s="781"/>
      <c r="AT131" s="782"/>
      <c r="AU131" s="215"/>
      <c r="AV131" s="215"/>
      <c r="AW131" s="215"/>
      <c r="AX131" s="742" t="s">
        <v>477</v>
      </c>
      <c r="AY131" s="743"/>
      <c r="AZ131" s="743"/>
      <c r="BA131" s="743"/>
      <c r="BB131" s="743"/>
      <c r="BC131" s="743"/>
      <c r="BD131" s="743"/>
      <c r="BE131" s="744"/>
      <c r="BF131" s="745">
        <v>46.8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51" t="s">
        <v>478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479</v>
      </c>
      <c r="W132" s="755"/>
      <c r="X132" s="755"/>
      <c r="Y132" s="755"/>
      <c r="Z132" s="756"/>
      <c r="AA132" s="757">
        <v>8.2243930659999993</v>
      </c>
      <c r="AB132" s="758"/>
      <c r="AC132" s="758"/>
      <c r="AD132" s="758"/>
      <c r="AE132" s="759"/>
      <c r="AF132" s="760">
        <v>9.7725369470000008</v>
      </c>
      <c r="AG132" s="758"/>
      <c r="AH132" s="758"/>
      <c r="AI132" s="758"/>
      <c r="AJ132" s="759"/>
      <c r="AK132" s="760">
        <v>10.003122189999999</v>
      </c>
      <c r="AL132" s="758"/>
      <c r="AM132" s="758"/>
      <c r="AN132" s="758"/>
      <c r="AO132" s="759"/>
      <c r="AP132" s="761"/>
      <c r="AQ132" s="762"/>
      <c r="AR132" s="762"/>
      <c r="AS132" s="762"/>
      <c r="AT132" s="76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480</v>
      </c>
      <c r="W133" s="734"/>
      <c r="X133" s="734"/>
      <c r="Y133" s="734"/>
      <c r="Z133" s="735"/>
      <c r="AA133" s="736">
        <v>8.1999999999999993</v>
      </c>
      <c r="AB133" s="737"/>
      <c r="AC133" s="737"/>
      <c r="AD133" s="737"/>
      <c r="AE133" s="738"/>
      <c r="AF133" s="736">
        <v>8.6999999999999993</v>
      </c>
      <c r="AG133" s="737"/>
      <c r="AH133" s="737"/>
      <c r="AI133" s="737"/>
      <c r="AJ133" s="738"/>
      <c r="AK133" s="736">
        <v>9.3000000000000007</v>
      </c>
      <c r="AL133" s="737"/>
      <c r="AM133" s="737"/>
      <c r="AN133" s="737"/>
      <c r="AO133" s="738"/>
      <c r="AP133" s="739"/>
      <c r="AQ133" s="740"/>
      <c r="AR133" s="740"/>
      <c r="AS133" s="740"/>
      <c r="AT133" s="74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QrK2LYHB5cWoOSqbd9GppvdIduq+f/LC4826WyaKRh+kiFW7Csoqbgo68aqBfe+kEKFCyr5m6nwLvMg46EeCg==" saltValue="kvsnPiZvTYr1NozPXsxb7w==" spinCount="100000" sheet="1" objects="1" scenarios="1" formatRows="0"/>
  <mergeCells count="2035">
    <mergeCell ref="B69:P69"/>
    <mergeCell ref="B71:P71"/>
    <mergeCell ref="BS7:CG7"/>
    <mergeCell ref="BS9:CG9"/>
    <mergeCell ref="BS8:CG8"/>
    <mergeCell ref="BS10:CG10"/>
    <mergeCell ref="BS12:CG12"/>
    <mergeCell ref="BS11:CG11"/>
    <mergeCell ref="BS13:CG13"/>
    <mergeCell ref="AK5:AO6"/>
    <mergeCell ref="AP5:AT6"/>
    <mergeCell ref="AU5:AY6"/>
    <mergeCell ref="BQ5:CG6"/>
    <mergeCell ref="CH5:CL6"/>
    <mergeCell ref="CM5:CQ6"/>
    <mergeCell ref="A2:BI2"/>
    <mergeCell ref="DJ2:DO2"/>
    <mergeCell ref="AP7:AT7"/>
    <mergeCell ref="AU7:AY7"/>
    <mergeCell ref="CR5:CV6"/>
    <mergeCell ref="CW5:DA6"/>
    <mergeCell ref="DB5:DF6"/>
    <mergeCell ref="DG5:DK6"/>
    <mergeCell ref="DL5:DP6"/>
    <mergeCell ref="DL10:DP10"/>
    <mergeCell ref="AK12:AO12"/>
    <mergeCell ref="AP12:AT12"/>
    <mergeCell ref="AU12:AY12"/>
    <mergeCell ref="CH12:CL12"/>
    <mergeCell ref="CM12:CQ12"/>
    <mergeCell ref="DL11:DP11"/>
    <mergeCell ref="AA13:AE13"/>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DQ5:DU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DB11:DF11"/>
    <mergeCell ref="DG11:DK11"/>
    <mergeCell ref="DQ11:DU11"/>
    <mergeCell ref="DV11:DZ11"/>
    <mergeCell ref="B12:P12"/>
    <mergeCell ref="Q12:U12"/>
    <mergeCell ref="V12:Z12"/>
    <mergeCell ref="AA12:AE12"/>
    <mergeCell ref="AF12:AJ12"/>
    <mergeCell ref="AU11:AY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F13:AJ13"/>
    <mergeCell ref="AK13:AO13"/>
    <mergeCell ref="AP13:AT13"/>
    <mergeCell ref="AU13:AY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70:P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1" zoomScale="85" zoomScaleNormal="85" zoomScaleSheetLayoutView="85" workbookViewId="0">
      <selection activeCell="DA51" sqref="DA5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Ylu2W0hys8oC3eosYs50qUuWvWaFXSPi7aY2GFdo6v0uUi8e6/LZ4pwUf+xtEYYdyEQwqlBJT64tosbMdHQmw==" saltValue="rxGJqkF0DtNGSWJ4+eLF3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I16" zoomScale="70" zoomScaleNormal="70" zoomScaleSheetLayoutView="55" workbookViewId="0">
      <selection activeCell="AY89" sqref="AY88:CY89"/>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tGuQgtOyjxyt79yA1UzlOjEnsOcdbHYdk8Fnd3nd0TxCcHwxmTvEMFhD2unNmtwYJGhXGzpDDHG5PQ6LE474Q==" saltValue="09RcmZyi2iXdIydEbgbOq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 zoomScale="70" zoomScaleSheetLayoutView="70" workbookViewId="0">
      <selection activeCell="AM60" sqref="AM60"/>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356" t="s">
        <v>484</v>
      </c>
      <c r="AP7" s="253"/>
      <c r="AQ7" s="254" t="s">
        <v>485</v>
      </c>
      <c r="AR7" s="255"/>
    </row>
    <row r="8" spans="1:46" x14ac:dyDescent="0.15">
      <c r="A8" s="247"/>
      <c r="AK8" s="256"/>
      <c r="AL8" s="257"/>
      <c r="AM8" s="257"/>
      <c r="AN8" s="258"/>
      <c r="AO8" s="357"/>
      <c r="AP8" s="259" t="s">
        <v>486</v>
      </c>
      <c r="AQ8" s="260" t="s">
        <v>487</v>
      </c>
      <c r="AR8" s="261" t="s">
        <v>488</v>
      </c>
    </row>
    <row r="9" spans="1:46" x14ac:dyDescent="0.15">
      <c r="A9" s="247"/>
      <c r="AK9" s="368" t="s">
        <v>489</v>
      </c>
      <c r="AL9" s="369"/>
      <c r="AM9" s="369"/>
      <c r="AN9" s="370"/>
      <c r="AO9" s="262">
        <v>8612106</v>
      </c>
      <c r="AP9" s="262">
        <v>59783</v>
      </c>
      <c r="AQ9" s="263">
        <v>68274</v>
      </c>
      <c r="AR9" s="264">
        <v>-12.4</v>
      </c>
    </row>
    <row r="10" spans="1:46" ht="13.5" customHeight="1" x14ac:dyDescent="0.15">
      <c r="A10" s="247"/>
      <c r="AK10" s="368" t="s">
        <v>490</v>
      </c>
      <c r="AL10" s="369"/>
      <c r="AM10" s="369"/>
      <c r="AN10" s="370"/>
      <c r="AO10" s="265">
        <v>1285982</v>
      </c>
      <c r="AP10" s="265">
        <v>8927</v>
      </c>
      <c r="AQ10" s="266">
        <v>4860</v>
      </c>
      <c r="AR10" s="267">
        <v>83.7</v>
      </c>
    </row>
    <row r="11" spans="1:46" ht="13.5" customHeight="1" x14ac:dyDescent="0.15">
      <c r="A11" s="247"/>
      <c r="AK11" s="368" t="s">
        <v>491</v>
      </c>
      <c r="AL11" s="369"/>
      <c r="AM11" s="369"/>
      <c r="AN11" s="370"/>
      <c r="AO11" s="265">
        <v>87727</v>
      </c>
      <c r="AP11" s="265">
        <v>609</v>
      </c>
      <c r="AQ11" s="266">
        <v>567</v>
      </c>
      <c r="AR11" s="267">
        <v>7.4</v>
      </c>
    </row>
    <row r="12" spans="1:46" ht="13.5" customHeight="1" x14ac:dyDescent="0.15">
      <c r="A12" s="247"/>
      <c r="AK12" s="368" t="s">
        <v>492</v>
      </c>
      <c r="AL12" s="369"/>
      <c r="AM12" s="369"/>
      <c r="AN12" s="370"/>
      <c r="AO12" s="265" t="s">
        <v>493</v>
      </c>
      <c r="AP12" s="265" t="s">
        <v>493</v>
      </c>
      <c r="AQ12" s="266">
        <v>16</v>
      </c>
      <c r="AR12" s="267" t="s">
        <v>493</v>
      </c>
    </row>
    <row r="13" spans="1:46" ht="13.5" customHeight="1" x14ac:dyDescent="0.15">
      <c r="A13" s="247"/>
      <c r="AK13" s="368" t="s">
        <v>494</v>
      </c>
      <c r="AL13" s="369"/>
      <c r="AM13" s="369"/>
      <c r="AN13" s="370"/>
      <c r="AO13" s="265">
        <v>343402</v>
      </c>
      <c r="AP13" s="265">
        <v>2384</v>
      </c>
      <c r="AQ13" s="266">
        <v>2777</v>
      </c>
      <c r="AR13" s="267">
        <v>-14.2</v>
      </c>
    </row>
    <row r="14" spans="1:46" ht="13.5" customHeight="1" x14ac:dyDescent="0.15">
      <c r="A14" s="247"/>
      <c r="AK14" s="368" t="s">
        <v>495</v>
      </c>
      <c r="AL14" s="369"/>
      <c r="AM14" s="369"/>
      <c r="AN14" s="370"/>
      <c r="AO14" s="265">
        <v>185997</v>
      </c>
      <c r="AP14" s="265">
        <v>1291</v>
      </c>
      <c r="AQ14" s="266">
        <v>1330</v>
      </c>
      <c r="AR14" s="267">
        <v>-2.9</v>
      </c>
    </row>
    <row r="15" spans="1:46" ht="13.5" customHeight="1" x14ac:dyDescent="0.15">
      <c r="A15" s="247"/>
      <c r="AK15" s="371" t="s">
        <v>496</v>
      </c>
      <c r="AL15" s="372"/>
      <c r="AM15" s="372"/>
      <c r="AN15" s="373"/>
      <c r="AO15" s="265">
        <v>-567256</v>
      </c>
      <c r="AP15" s="265">
        <v>-3938</v>
      </c>
      <c r="AQ15" s="266">
        <v>-3833</v>
      </c>
      <c r="AR15" s="267">
        <v>2.7</v>
      </c>
    </row>
    <row r="16" spans="1:46" x14ac:dyDescent="0.15">
      <c r="A16" s="247"/>
      <c r="AK16" s="371" t="s">
        <v>178</v>
      </c>
      <c r="AL16" s="372"/>
      <c r="AM16" s="372"/>
      <c r="AN16" s="373"/>
      <c r="AO16" s="265">
        <v>9947958</v>
      </c>
      <c r="AP16" s="265">
        <v>69056</v>
      </c>
      <c r="AQ16" s="266">
        <v>73991</v>
      </c>
      <c r="AR16" s="267">
        <v>-6.7</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374" t="s">
        <v>501</v>
      </c>
      <c r="AL21" s="375"/>
      <c r="AM21" s="375"/>
      <c r="AN21" s="376"/>
      <c r="AO21" s="277">
        <v>5.87</v>
      </c>
      <c r="AP21" s="278">
        <v>6.28</v>
      </c>
      <c r="AQ21" s="279">
        <v>-0.41</v>
      </c>
      <c r="AS21" s="280"/>
      <c r="AT21" s="276"/>
    </row>
    <row r="22" spans="1:46" s="248" customFormat="1" x14ac:dyDescent="0.15">
      <c r="A22" s="276"/>
      <c r="AK22" s="374" t="s">
        <v>502</v>
      </c>
      <c r="AL22" s="375"/>
      <c r="AM22" s="375"/>
      <c r="AN22" s="376"/>
      <c r="AO22" s="281">
        <v>93.8</v>
      </c>
      <c r="AP22" s="282">
        <v>98.7</v>
      </c>
      <c r="AQ22" s="283">
        <v>-4.9000000000000004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367" t="s">
        <v>503</v>
      </c>
      <c r="B26" s="367"/>
      <c r="C26" s="367"/>
      <c r="D26" s="367"/>
      <c r="E26" s="367"/>
      <c r="F26" s="367"/>
      <c r="G26" s="367"/>
      <c r="H26" s="367"/>
      <c r="I26" s="367"/>
      <c r="J26" s="367"/>
      <c r="K26" s="367"/>
      <c r="L26" s="367"/>
      <c r="M26" s="367"/>
      <c r="N26" s="367"/>
      <c r="O26" s="367"/>
      <c r="P26" s="367"/>
      <c r="Q26" s="367"/>
      <c r="R26" s="367"/>
      <c r="S26" s="367"/>
      <c r="T26" s="367"/>
      <c r="U26" s="367"/>
      <c r="V26" s="367"/>
      <c r="W26" s="367"/>
      <c r="X26" s="367"/>
      <c r="Y26" s="367"/>
      <c r="Z26" s="367"/>
      <c r="AA26" s="367"/>
      <c r="AB26" s="367"/>
      <c r="AC26" s="367"/>
      <c r="AD26" s="367"/>
      <c r="AE26" s="367"/>
      <c r="AF26" s="367"/>
      <c r="AG26" s="367"/>
      <c r="AH26" s="367"/>
      <c r="AI26" s="367"/>
      <c r="AJ26" s="367"/>
      <c r="AK26" s="367"/>
      <c r="AL26" s="367"/>
      <c r="AM26" s="367"/>
      <c r="AN26" s="367"/>
      <c r="AO26" s="367"/>
      <c r="AP26" s="367"/>
      <c r="AQ26" s="367"/>
      <c r="AR26" s="367"/>
      <c r="AS26" s="367"/>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356" t="s">
        <v>484</v>
      </c>
      <c r="AP30" s="253"/>
      <c r="AQ30" s="254" t="s">
        <v>485</v>
      </c>
      <c r="AR30" s="255"/>
    </row>
    <row r="31" spans="1:46" x14ac:dyDescent="0.15">
      <c r="A31" s="247"/>
      <c r="AK31" s="256"/>
      <c r="AL31" s="257"/>
      <c r="AM31" s="257"/>
      <c r="AN31" s="258"/>
      <c r="AO31" s="357"/>
      <c r="AP31" s="259" t="s">
        <v>486</v>
      </c>
      <c r="AQ31" s="260" t="s">
        <v>487</v>
      </c>
      <c r="AR31" s="261" t="s">
        <v>488</v>
      </c>
    </row>
    <row r="32" spans="1:46" ht="27" customHeight="1" x14ac:dyDescent="0.15">
      <c r="A32" s="247"/>
      <c r="AK32" s="358" t="s">
        <v>506</v>
      </c>
      <c r="AL32" s="359"/>
      <c r="AM32" s="359"/>
      <c r="AN32" s="360"/>
      <c r="AO32" s="291">
        <v>6005367</v>
      </c>
      <c r="AP32" s="291">
        <v>41688</v>
      </c>
      <c r="AQ32" s="292">
        <v>32402</v>
      </c>
      <c r="AR32" s="293">
        <v>28.7</v>
      </c>
    </row>
    <row r="33" spans="1:46" ht="13.5" customHeight="1" x14ac:dyDescent="0.15">
      <c r="A33" s="247"/>
      <c r="AK33" s="358" t="s">
        <v>507</v>
      </c>
      <c r="AL33" s="359"/>
      <c r="AM33" s="359"/>
      <c r="AN33" s="360"/>
      <c r="AO33" s="291" t="s">
        <v>493</v>
      </c>
      <c r="AP33" s="291" t="s">
        <v>493</v>
      </c>
      <c r="AQ33" s="292" t="s">
        <v>493</v>
      </c>
      <c r="AR33" s="293" t="s">
        <v>493</v>
      </c>
    </row>
    <row r="34" spans="1:46" ht="27" customHeight="1" x14ac:dyDescent="0.15">
      <c r="A34" s="247"/>
      <c r="AK34" s="358" t="s">
        <v>508</v>
      </c>
      <c r="AL34" s="359"/>
      <c r="AM34" s="359"/>
      <c r="AN34" s="360"/>
      <c r="AO34" s="291" t="s">
        <v>493</v>
      </c>
      <c r="AP34" s="291" t="s">
        <v>493</v>
      </c>
      <c r="AQ34" s="292">
        <v>16</v>
      </c>
      <c r="AR34" s="293" t="s">
        <v>493</v>
      </c>
    </row>
    <row r="35" spans="1:46" ht="27" customHeight="1" x14ac:dyDescent="0.15">
      <c r="A35" s="247"/>
      <c r="AK35" s="358" t="s">
        <v>509</v>
      </c>
      <c r="AL35" s="359"/>
      <c r="AM35" s="359"/>
      <c r="AN35" s="360"/>
      <c r="AO35" s="291">
        <v>1178861</v>
      </c>
      <c r="AP35" s="291">
        <v>8183</v>
      </c>
      <c r="AQ35" s="292">
        <v>5520</v>
      </c>
      <c r="AR35" s="293">
        <v>48.2</v>
      </c>
    </row>
    <row r="36" spans="1:46" ht="27" customHeight="1" x14ac:dyDescent="0.15">
      <c r="A36" s="247"/>
      <c r="AK36" s="358" t="s">
        <v>510</v>
      </c>
      <c r="AL36" s="359"/>
      <c r="AM36" s="359"/>
      <c r="AN36" s="360"/>
      <c r="AO36" s="291">
        <v>265228</v>
      </c>
      <c r="AP36" s="291">
        <v>1841</v>
      </c>
      <c r="AQ36" s="292">
        <v>1296</v>
      </c>
      <c r="AR36" s="293">
        <v>42.1</v>
      </c>
    </row>
    <row r="37" spans="1:46" ht="13.5" customHeight="1" x14ac:dyDescent="0.15">
      <c r="A37" s="247"/>
      <c r="AK37" s="358" t="s">
        <v>511</v>
      </c>
      <c r="AL37" s="359"/>
      <c r="AM37" s="359"/>
      <c r="AN37" s="360"/>
      <c r="AO37" s="291">
        <v>45984</v>
      </c>
      <c r="AP37" s="291">
        <v>319</v>
      </c>
      <c r="AQ37" s="292">
        <v>571</v>
      </c>
      <c r="AR37" s="293">
        <v>-44.1</v>
      </c>
    </row>
    <row r="38" spans="1:46" ht="27" customHeight="1" x14ac:dyDescent="0.15">
      <c r="A38" s="247"/>
      <c r="AK38" s="361" t="s">
        <v>512</v>
      </c>
      <c r="AL38" s="362"/>
      <c r="AM38" s="362"/>
      <c r="AN38" s="363"/>
      <c r="AO38" s="294">
        <v>109</v>
      </c>
      <c r="AP38" s="294">
        <v>1</v>
      </c>
      <c r="AQ38" s="295">
        <v>0</v>
      </c>
      <c r="AR38" s="283">
        <v>0</v>
      </c>
      <c r="AS38" s="290"/>
    </row>
    <row r="39" spans="1:46" x14ac:dyDescent="0.15">
      <c r="A39" s="247"/>
      <c r="AK39" s="361" t="s">
        <v>513</v>
      </c>
      <c r="AL39" s="362"/>
      <c r="AM39" s="362"/>
      <c r="AN39" s="363"/>
      <c r="AO39" s="291">
        <v>-194919</v>
      </c>
      <c r="AP39" s="291">
        <v>-1353</v>
      </c>
      <c r="AQ39" s="292">
        <v>-6093</v>
      </c>
      <c r="AR39" s="293">
        <v>-77.8</v>
      </c>
      <c r="AS39" s="290"/>
    </row>
    <row r="40" spans="1:46" ht="27" customHeight="1" x14ac:dyDescent="0.15">
      <c r="A40" s="247"/>
      <c r="AK40" s="358" t="s">
        <v>514</v>
      </c>
      <c r="AL40" s="359"/>
      <c r="AM40" s="359"/>
      <c r="AN40" s="360"/>
      <c r="AO40" s="291">
        <v>-4342810</v>
      </c>
      <c r="AP40" s="291">
        <v>-30147</v>
      </c>
      <c r="AQ40" s="292">
        <v>-23816</v>
      </c>
      <c r="AR40" s="293">
        <v>26.6</v>
      </c>
      <c r="AS40" s="290"/>
    </row>
    <row r="41" spans="1:46" x14ac:dyDescent="0.15">
      <c r="A41" s="247"/>
      <c r="AK41" s="364" t="s">
        <v>288</v>
      </c>
      <c r="AL41" s="365"/>
      <c r="AM41" s="365"/>
      <c r="AN41" s="366"/>
      <c r="AO41" s="291">
        <v>2957820</v>
      </c>
      <c r="AP41" s="291">
        <v>20532</v>
      </c>
      <c r="AQ41" s="292">
        <v>9896</v>
      </c>
      <c r="AR41" s="293">
        <v>107.5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351" t="s">
        <v>484</v>
      </c>
      <c r="AN49" s="353" t="s">
        <v>517</v>
      </c>
      <c r="AO49" s="354"/>
      <c r="AP49" s="354"/>
      <c r="AQ49" s="354"/>
      <c r="AR49" s="355"/>
    </row>
    <row r="50" spans="1:44" x14ac:dyDescent="0.15">
      <c r="A50" s="247"/>
      <c r="AK50" s="305"/>
      <c r="AL50" s="306"/>
      <c r="AM50" s="352"/>
      <c r="AN50" s="307" t="s">
        <v>518</v>
      </c>
      <c r="AO50" s="308" t="s">
        <v>519</v>
      </c>
      <c r="AP50" s="309" t="s">
        <v>520</v>
      </c>
      <c r="AQ50" s="310" t="s">
        <v>521</v>
      </c>
      <c r="AR50" s="311" t="s">
        <v>522</v>
      </c>
    </row>
    <row r="51" spans="1:44" x14ac:dyDescent="0.15">
      <c r="A51" s="247"/>
      <c r="AK51" s="303" t="s">
        <v>523</v>
      </c>
      <c r="AL51" s="304"/>
      <c r="AM51" s="312">
        <v>4603396</v>
      </c>
      <c r="AN51" s="313">
        <v>31202</v>
      </c>
      <c r="AO51" s="314">
        <v>-41.8</v>
      </c>
      <c r="AP51" s="315">
        <v>44161</v>
      </c>
      <c r="AQ51" s="316">
        <v>3.1</v>
      </c>
      <c r="AR51" s="317">
        <v>-44.9</v>
      </c>
    </row>
    <row r="52" spans="1:44" x14ac:dyDescent="0.15">
      <c r="A52" s="247"/>
      <c r="AK52" s="318"/>
      <c r="AL52" s="319" t="s">
        <v>524</v>
      </c>
      <c r="AM52" s="320">
        <v>2055306</v>
      </c>
      <c r="AN52" s="321">
        <v>13931</v>
      </c>
      <c r="AO52" s="322">
        <v>-44.7</v>
      </c>
      <c r="AP52" s="323">
        <v>23644</v>
      </c>
      <c r="AQ52" s="324">
        <v>3.1</v>
      </c>
      <c r="AR52" s="325">
        <v>-47.8</v>
      </c>
    </row>
    <row r="53" spans="1:44" x14ac:dyDescent="0.15">
      <c r="A53" s="247"/>
      <c r="AK53" s="303" t="s">
        <v>525</v>
      </c>
      <c r="AL53" s="304"/>
      <c r="AM53" s="312">
        <v>7660766</v>
      </c>
      <c r="AN53" s="313">
        <v>52150</v>
      </c>
      <c r="AO53" s="314">
        <v>67.099999999999994</v>
      </c>
      <c r="AP53" s="315">
        <v>43955</v>
      </c>
      <c r="AQ53" s="316">
        <v>-0.5</v>
      </c>
      <c r="AR53" s="317">
        <v>67.599999999999994</v>
      </c>
    </row>
    <row r="54" spans="1:44" x14ac:dyDescent="0.15">
      <c r="A54" s="247"/>
      <c r="AK54" s="318"/>
      <c r="AL54" s="319" t="s">
        <v>524</v>
      </c>
      <c r="AM54" s="320">
        <v>3334232</v>
      </c>
      <c r="AN54" s="321">
        <v>22697</v>
      </c>
      <c r="AO54" s="322">
        <v>62.9</v>
      </c>
      <c r="AP54" s="323">
        <v>21318</v>
      </c>
      <c r="AQ54" s="324">
        <v>-9.8000000000000007</v>
      </c>
      <c r="AR54" s="325">
        <v>72.7</v>
      </c>
    </row>
    <row r="55" spans="1:44" x14ac:dyDescent="0.15">
      <c r="A55" s="247"/>
      <c r="AK55" s="303" t="s">
        <v>526</v>
      </c>
      <c r="AL55" s="304"/>
      <c r="AM55" s="312">
        <v>7566880</v>
      </c>
      <c r="AN55" s="313">
        <v>51779</v>
      </c>
      <c r="AO55" s="314">
        <v>-0.7</v>
      </c>
      <c r="AP55" s="315">
        <v>41921</v>
      </c>
      <c r="AQ55" s="316">
        <v>-4.5999999999999996</v>
      </c>
      <c r="AR55" s="317">
        <v>3.9</v>
      </c>
    </row>
    <row r="56" spans="1:44" x14ac:dyDescent="0.15">
      <c r="A56" s="247"/>
      <c r="AK56" s="318"/>
      <c r="AL56" s="319" t="s">
        <v>524</v>
      </c>
      <c r="AM56" s="320">
        <v>2918993</v>
      </c>
      <c r="AN56" s="321">
        <v>19974</v>
      </c>
      <c r="AO56" s="322">
        <v>-12</v>
      </c>
      <c r="AP56" s="323">
        <v>21655</v>
      </c>
      <c r="AQ56" s="324">
        <v>1.6</v>
      </c>
      <c r="AR56" s="325">
        <v>-13.6</v>
      </c>
    </row>
    <row r="57" spans="1:44" x14ac:dyDescent="0.15">
      <c r="A57" s="247"/>
      <c r="AK57" s="303" t="s">
        <v>527</v>
      </c>
      <c r="AL57" s="304"/>
      <c r="AM57" s="312">
        <v>8359417</v>
      </c>
      <c r="AN57" s="313">
        <v>57586</v>
      </c>
      <c r="AO57" s="314">
        <v>11.2</v>
      </c>
      <c r="AP57" s="315">
        <v>44585</v>
      </c>
      <c r="AQ57" s="316">
        <v>6.4</v>
      </c>
      <c r="AR57" s="317">
        <v>4.8</v>
      </c>
    </row>
    <row r="58" spans="1:44" x14ac:dyDescent="0.15">
      <c r="A58" s="247"/>
      <c r="AK58" s="318"/>
      <c r="AL58" s="319" t="s">
        <v>524</v>
      </c>
      <c r="AM58" s="320">
        <v>3449623</v>
      </c>
      <c r="AN58" s="321">
        <v>23764</v>
      </c>
      <c r="AO58" s="322">
        <v>19</v>
      </c>
      <c r="AP58" s="323">
        <v>23077</v>
      </c>
      <c r="AQ58" s="324">
        <v>6.6</v>
      </c>
      <c r="AR58" s="325">
        <v>12.4</v>
      </c>
    </row>
    <row r="59" spans="1:44" x14ac:dyDescent="0.15">
      <c r="A59" s="247"/>
      <c r="AK59" s="303" t="s">
        <v>528</v>
      </c>
      <c r="AL59" s="304"/>
      <c r="AM59" s="312">
        <v>9143645</v>
      </c>
      <c r="AN59" s="313">
        <v>63473</v>
      </c>
      <c r="AO59" s="314">
        <v>10.199999999999999</v>
      </c>
      <c r="AP59" s="315">
        <v>49779</v>
      </c>
      <c r="AQ59" s="316">
        <v>11.6</v>
      </c>
      <c r="AR59" s="317">
        <v>-1.4</v>
      </c>
    </row>
    <row r="60" spans="1:44" x14ac:dyDescent="0.15">
      <c r="A60" s="247"/>
      <c r="AK60" s="318"/>
      <c r="AL60" s="319" t="s">
        <v>524</v>
      </c>
      <c r="AM60" s="320">
        <v>3354860</v>
      </c>
      <c r="AN60" s="321">
        <v>23289</v>
      </c>
      <c r="AO60" s="322">
        <v>-2</v>
      </c>
      <c r="AP60" s="323">
        <v>28921</v>
      </c>
      <c r="AQ60" s="324">
        <v>25.3</v>
      </c>
      <c r="AR60" s="325">
        <v>-27.3</v>
      </c>
    </row>
    <row r="61" spans="1:44" x14ac:dyDescent="0.15">
      <c r="A61" s="247"/>
      <c r="AK61" s="303" t="s">
        <v>529</v>
      </c>
      <c r="AL61" s="326"/>
      <c r="AM61" s="312">
        <v>7466821</v>
      </c>
      <c r="AN61" s="313">
        <v>51238</v>
      </c>
      <c r="AO61" s="314">
        <v>9.1999999999999993</v>
      </c>
      <c r="AP61" s="315">
        <v>44880</v>
      </c>
      <c r="AQ61" s="327">
        <v>3.2</v>
      </c>
      <c r="AR61" s="317">
        <v>6</v>
      </c>
    </row>
    <row r="62" spans="1:44" x14ac:dyDescent="0.15">
      <c r="A62" s="247"/>
      <c r="AK62" s="318"/>
      <c r="AL62" s="319" t="s">
        <v>524</v>
      </c>
      <c r="AM62" s="320">
        <v>3022603</v>
      </c>
      <c r="AN62" s="321">
        <v>20731</v>
      </c>
      <c r="AO62" s="322">
        <v>4.5999999999999996</v>
      </c>
      <c r="AP62" s="323">
        <v>23723</v>
      </c>
      <c r="AQ62" s="324">
        <v>5.4</v>
      </c>
      <c r="AR62" s="325">
        <v>-0.8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tJ9TTxw8k9APyZg61xBeDyahmm6N7xaj/qbHulHDTrpxjLmrE+uHsb6UTt0wu8EqPbBUfA06dEpuPDaX3KxJg==" saltValue="7agb5U+mS2/9PX/f3Cdg4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84" zoomScale="55" zoomScaleNormal="55" zoomScaleSheetLayoutView="55" workbookViewId="0">
      <selection activeCell="J111" sqref="A111:XFD11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SHC2ts4p5QWahIqq2anJnm9QKpxtDNKj1tRL8UupPGzqR1uwR3hYcV/1E+X+FpwGXrH+t1wZtq2JkwiK+A10jQ==" saltValue="P5Tc8pTaxUJCBO6f0DSG/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70" zoomScaleNormal="70" zoomScaleSheetLayoutView="55" workbookViewId="0">
      <selection activeCell="A116" sqref="A11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iB42yR6M/65IYhZ40Txae2AoIMeDVApC+mPG8J8gQdumNshlBTpFxA5q8y4LRE5vI2UXG5WLEazss+gdqa9KMg==" saltValue="F6LHWUzGMtw/y73LH77cU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3" zoomScale="70" zoomScaleNormal="7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9.09</v>
      </c>
      <c r="G47" s="12">
        <v>7.81</v>
      </c>
      <c r="H47" s="12">
        <v>9.07</v>
      </c>
      <c r="I47" s="12">
        <v>8.86</v>
      </c>
      <c r="J47" s="13">
        <v>8.32</v>
      </c>
    </row>
    <row r="48" spans="2:10" ht="57.75" customHeight="1" x14ac:dyDescent="0.15">
      <c r="B48" s="14"/>
      <c r="C48" s="1128" t="s">
        <v>4</v>
      </c>
      <c r="D48" s="1128"/>
      <c r="E48" s="1129"/>
      <c r="F48" s="15">
        <v>3.47</v>
      </c>
      <c r="G48" s="16">
        <v>4.72</v>
      </c>
      <c r="H48" s="16">
        <v>3.52</v>
      </c>
      <c r="I48" s="16">
        <v>1.76</v>
      </c>
      <c r="J48" s="17">
        <v>1.68</v>
      </c>
    </row>
    <row r="49" spans="2:10" ht="57.75" customHeight="1" thickBot="1" x14ac:dyDescent="0.2">
      <c r="B49" s="18"/>
      <c r="C49" s="1130" t="s">
        <v>5</v>
      </c>
      <c r="D49" s="1130"/>
      <c r="E49" s="1131"/>
      <c r="F49" s="19">
        <v>0.3</v>
      </c>
      <c r="G49" s="20">
        <v>2.41</v>
      </c>
      <c r="H49" s="20" t="s">
        <v>536</v>
      </c>
      <c r="I49" s="20" t="s">
        <v>537</v>
      </c>
      <c r="J49" s="21" t="s">
        <v>538</v>
      </c>
    </row>
    <row r="50" spans="2:10" x14ac:dyDescent="0.15"/>
  </sheetData>
  <sheetProtection algorithmName="SHA-512" hashValue="jisfjYkSiEBi9YDS5euqAdV0EZiVe3ATE1GtjMz4E/+bRtgbU7/xLReTCS1THt4zUD18hCdnX6Y85HcaXq3ATw==" saltValue="2c+GZEYLArLViisBheeN3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Yoshikawa Yuta</cp:lastModifiedBy>
  <cp:lastPrinted>2026-03-17T03:03:56Z</cp:lastPrinted>
  <dcterms:created xsi:type="dcterms:W3CDTF">2026-02-23T08:12:33Z</dcterms:created>
  <dcterms:modified xsi:type="dcterms:W3CDTF">2026-03-17T03:43:33Z</dcterms:modified>
  <cp:category/>
</cp:coreProperties>
</file>