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0.1.27.179\share249\５企画調査Ｔ\c調査企画担当\s_SDGs企業認証\SDGs企業認証\◎第６回公募(令和７年度秋公募)\HP（公募）\"/>
    </mc:Choice>
  </mc:AlternateContent>
  <xr:revisionPtr revIDLastSave="0" documentId="13_ncr:1_{D243160C-6AF2-4377-AE46-BA769A920003}" xr6:coauthVersionLast="47" xr6:coauthVersionMax="47" xr10:uidLastSave="{00000000-0000-0000-0000-000000000000}"/>
  <bookViews>
    <workbookView xWindow="-45120" yWindow="-6225" windowWidth="16440" windowHeight="28320" xr2:uid="{00000000-000D-0000-FFFF-FFFF00000000}"/>
  </bookViews>
  <sheets>
    <sheet name="認証チェックシート" sheetId="2" r:id="rId1"/>
  </sheets>
  <definedNames>
    <definedName name="_xlnm._FilterDatabase" localSheetId="0" hidden="1">認証チェックシート!$A$8:$S$262</definedName>
    <definedName name="_xlnm.Print_Area" localSheetId="0">認証チェックシート!$A$1:$M$262</definedName>
    <definedName name="_xlnm.Print_Titles" localSheetId="0">認証チェックシート!$8:$8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5" i="2" l="1"/>
  <c r="P179" i="2" l="1"/>
  <c r="C36" i="2" l="1"/>
  <c r="C64" i="2" l="1"/>
  <c r="C66" i="2"/>
  <c r="C145" i="2"/>
  <c r="C207" i="2"/>
  <c r="C203" i="2"/>
  <c r="C202" i="2"/>
  <c r="C201" i="2"/>
  <c r="C197" i="2"/>
  <c r="C196" i="2"/>
  <c r="C195" i="2"/>
  <c r="C168" i="2"/>
  <c r="C133" i="2"/>
  <c r="C130" i="2"/>
  <c r="C123" i="2"/>
  <c r="C120" i="2"/>
  <c r="C111" i="2"/>
  <c r="R110" i="2" s="1"/>
  <c r="C105" i="2"/>
  <c r="C83" i="2"/>
  <c r="R79" i="2" s="1"/>
  <c r="C80" i="2"/>
  <c r="C77" i="2"/>
  <c r="C75" i="2"/>
  <c r="C62" i="2"/>
  <c r="C53" i="2"/>
  <c r="C51" i="2"/>
  <c r="C49" i="2"/>
  <c r="C40" i="2"/>
  <c r="C39" i="2"/>
  <c r="C28" i="2"/>
  <c r="C26" i="2"/>
  <c r="C25" i="2"/>
  <c r="C14" i="2"/>
  <c r="C13" i="2"/>
  <c r="R261" i="2"/>
  <c r="R253" i="2"/>
  <c r="R247" i="2"/>
  <c r="R240" i="2"/>
  <c r="R231" i="2"/>
  <c r="R226" i="2"/>
  <c r="R218" i="2"/>
  <c r="R210" i="2"/>
  <c r="R206" i="2"/>
  <c r="R192" i="2"/>
  <c r="R182" i="2"/>
  <c r="R173" i="2"/>
  <c r="R163" i="2"/>
  <c r="R155" i="2"/>
  <c r="R151" i="2"/>
  <c r="R144" i="2"/>
  <c r="R136" i="2"/>
  <c r="R127" i="2"/>
  <c r="R108" i="2"/>
  <c r="R100" i="2"/>
  <c r="R92" i="2"/>
  <c r="R87" i="2"/>
  <c r="R68" i="2"/>
  <c r="R32" i="2"/>
  <c r="R117" i="2" l="1"/>
  <c r="R200" i="2"/>
  <c r="R9" i="2"/>
  <c r="R21" i="2"/>
  <c r="R194" i="2"/>
  <c r="R55" i="2"/>
  <c r="P251" i="2"/>
  <c r="P10" i="2" l="1"/>
  <c r="P11" i="2"/>
  <c r="P12" i="2"/>
  <c r="P13" i="2"/>
  <c r="P14" i="2"/>
  <c r="P15" i="2"/>
  <c r="P16" i="2"/>
  <c r="P17" i="2"/>
  <c r="P18" i="2"/>
  <c r="P19" i="2"/>
  <c r="P20" i="2"/>
  <c r="P21" i="2"/>
  <c r="P22" i="2"/>
  <c r="P23" i="2"/>
  <c r="P24" i="2"/>
  <c r="P25" i="2"/>
  <c r="P26" i="2"/>
  <c r="P27" i="2"/>
  <c r="P28" i="2"/>
  <c r="P29" i="2"/>
  <c r="P30" i="2"/>
  <c r="P31" i="2"/>
  <c r="P32" i="2"/>
  <c r="P33" i="2"/>
  <c r="P34" i="2"/>
  <c r="P35" i="2"/>
  <c r="P36" i="2"/>
  <c r="P37"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80" i="2"/>
  <c r="P181" i="2"/>
  <c r="P182"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2" i="2"/>
  <c r="P253" i="2"/>
  <c r="P254" i="2"/>
  <c r="P255" i="2"/>
  <c r="P256" i="2"/>
  <c r="P257" i="2"/>
  <c r="P258" i="2"/>
  <c r="P259" i="2"/>
  <c r="P260" i="2"/>
  <c r="P261" i="2"/>
  <c r="P262" i="2"/>
  <c r="P9" i="2"/>
  <c r="O261" i="2" l="1"/>
  <c r="O206" i="2"/>
  <c r="O108" i="2"/>
  <c r="O226" i="2"/>
  <c r="O218" i="2"/>
  <c r="O32" i="2"/>
  <c r="O240" i="2"/>
  <c r="O210" i="2"/>
  <c r="O194" i="2"/>
  <c r="O144" i="2"/>
  <c r="O136" i="2"/>
  <c r="O87" i="2"/>
  <c r="O231" i="2"/>
  <c r="O151" i="2"/>
  <c r="O127" i="2"/>
  <c r="O79" i="2"/>
  <c r="O55" i="2"/>
  <c r="O247" i="2"/>
  <c r="O9" i="2"/>
  <c r="O200" i="2"/>
  <c r="O192" i="2"/>
  <c r="O110" i="2"/>
  <c r="O21" i="2"/>
  <c r="O182" i="2"/>
  <c r="O173" i="2"/>
  <c r="O117" i="2"/>
  <c r="O92" i="2"/>
  <c r="O45" i="2"/>
  <c r="O253" i="2"/>
  <c r="O100" i="2"/>
  <c r="O68" i="2"/>
  <c r="O163" i="2"/>
  <c r="O155" i="2"/>
  <c r="C46" i="2"/>
  <c r="R45" i="2" s="1"/>
  <c r="Q210" i="2" l="1"/>
  <c r="F210" i="2" s="1"/>
  <c r="Q136" i="2"/>
  <c r="F136" i="2" s="1"/>
  <c r="Q261" i="2"/>
  <c r="F261" i="2" s="1"/>
  <c r="Q87" i="2" l="1"/>
  <c r="F87" i="2" s="1"/>
  <c r="Q45" i="2"/>
  <c r="F45" i="2" s="1"/>
  <c r="Q206" i="2"/>
  <c r="F206" i="2" s="1"/>
  <c r="Q173" i="2"/>
  <c r="F173" i="2" s="1"/>
  <c r="Q68" i="2"/>
  <c r="F68" i="2" s="1"/>
  <c r="Q247" i="2"/>
  <c r="F247" i="2" s="1"/>
  <c r="Q110" i="2"/>
  <c r="F110" i="2" s="1"/>
  <c r="Q100" i="2"/>
  <c r="F100" i="2" s="1"/>
  <c r="Q163" i="2"/>
  <c r="F163" i="2" s="1"/>
  <c r="Q240" i="2"/>
  <c r="F240" i="2" s="1"/>
  <c r="Q200" i="2"/>
  <c r="F200" i="2" s="1"/>
  <c r="Q108" i="2"/>
  <c r="F108" i="2" s="1"/>
  <c r="Q155" i="2"/>
  <c r="F155" i="2" s="1"/>
  <c r="Q182" i="2"/>
  <c r="F182" i="2" s="1"/>
  <c r="Q194" i="2"/>
  <c r="F194" i="2" s="1"/>
  <c r="Q218" i="2"/>
  <c r="F218" i="2" s="1"/>
  <c r="Q151" i="2"/>
  <c r="F151" i="2" s="1"/>
  <c r="Q127" i="2"/>
  <c r="F127" i="2" s="1"/>
  <c r="Q231" i="2"/>
  <c r="F231" i="2" s="1"/>
  <c r="Q226" i="2"/>
  <c r="F226" i="2" s="1"/>
  <c r="Q32" i="2"/>
  <c r="F32" i="2" s="1"/>
  <c r="Q9" i="2"/>
  <c r="F9" i="2" s="1"/>
  <c r="Q55" i="2"/>
  <c r="F55" i="2" s="1"/>
  <c r="Q92" i="2"/>
  <c r="F92" i="2" s="1"/>
  <c r="Q79" i="2"/>
  <c r="F79" i="2" s="1"/>
  <c r="Q117" i="2"/>
  <c r="F117" i="2" s="1"/>
  <c r="Q192" i="2"/>
  <c r="F192" i="2" s="1"/>
  <c r="Q253" i="2"/>
  <c r="F253" i="2" s="1"/>
  <c r="Q144" i="2"/>
  <c r="F144" i="2" s="1"/>
  <c r="Q21" i="2"/>
  <c r="F21" i="2" s="1"/>
  <c r="B3" i="2" l="1"/>
  <c r="C3" i="2" s="1"/>
  <c r="B4" i="2"/>
  <c r="C4" i="2" s="1"/>
  <c r="B5" i="2"/>
  <c r="C5" i="2" s="1"/>
  <c r="B6" i="2" l="1"/>
  <c r="C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author>
    <author>Wada Atsuhide</author>
  </authors>
  <commentList>
    <comment ref="A2" authorId="0" shapeId="0" xr:uid="{C5B53717-F9DF-48A1-ACF8-355677AA91D7}">
      <text>
        <r>
          <rPr>
            <b/>
            <sz val="9"/>
            <color indexed="10"/>
            <rFont val="Meiryo UI"/>
            <family val="3"/>
            <charset val="128"/>
          </rPr>
          <t>企業名を入力して
ください</t>
        </r>
      </text>
    </comment>
    <comment ref="F3" authorId="0" shapeId="0" xr:uid="{9E08ABEB-6A74-46CF-B759-9BC55EB7953F}">
      <text>
        <r>
          <rPr>
            <b/>
            <sz val="10"/>
            <color indexed="81"/>
            <rFont val="Meiryo UI"/>
            <family val="3"/>
            <charset val="128"/>
          </rPr>
          <t>以下４項目を忘れずに入力してください。</t>
        </r>
      </text>
    </comment>
    <comment ref="C6" authorId="0" shapeId="0" xr:uid="{858F6C97-C95C-48CA-ABAE-9B5C34C00DCE}">
      <text>
        <r>
          <rPr>
            <b/>
            <sz val="10"/>
            <color indexed="81"/>
            <rFont val="Meiryo UI"/>
            <family val="3"/>
            <charset val="128"/>
          </rPr>
          <t>認証には取組項目が社会、
経済、環境の各項目で６以上、合計で２１以上必要です。</t>
        </r>
      </text>
    </comment>
    <comment ref="C8" authorId="0" shapeId="0" xr:uid="{00000000-0006-0000-0000-000001000000}">
      <text>
        <r>
          <rPr>
            <b/>
            <sz val="10"/>
            <color indexed="81"/>
            <rFont val="Meiryo UI"/>
            <family val="3"/>
            <charset val="128"/>
          </rPr>
          <t>F3:F6の入力に応じて、必須（★）となる項目が異なりますので、ご注意ください</t>
        </r>
      </text>
    </comment>
    <comment ref="G8" authorId="1" shapeId="0" xr:uid="{00000000-0006-0000-0000-000002000000}">
      <text>
        <r>
          <rPr>
            <b/>
            <sz val="10"/>
            <color indexed="10"/>
            <rFont val="Meiryo UI"/>
            <family val="3"/>
            <charset val="128"/>
          </rPr>
          <t>[KPI]の項目は、取組、目指す姿の欄には実績数値や目標数値を記載
その他の項目は、単に～した。などの記載ではなく、いつ、誰が何をしたかなど取り組み内容が分かる記載をしてください。</t>
        </r>
      </text>
    </comment>
    <comment ref="H8" authorId="0" shapeId="0" xr:uid="{EC54ECD2-3720-481B-80EE-790A5FA2FF93}">
      <text>
        <r>
          <rPr>
            <b/>
            <sz val="10"/>
            <color indexed="81"/>
            <rFont val="Meiryo UI"/>
            <family val="3"/>
            <charset val="128"/>
          </rPr>
          <t>KPI項目は、2030年における目標数値を記載してください。</t>
        </r>
      </text>
    </comment>
    <comment ref="I8" authorId="0" shapeId="0" xr:uid="{1D05220D-3B55-4C8D-A4C0-4A7308643BC4}">
      <text>
        <r>
          <rPr>
            <b/>
            <sz val="10"/>
            <color indexed="81"/>
            <rFont val="Meiryo UI"/>
            <family val="3"/>
            <charset val="128"/>
          </rPr>
          <t>KPI項目にも忘れずに取組内容を記載してください。</t>
        </r>
      </text>
    </comment>
    <comment ref="J8" authorId="0" shapeId="0" xr:uid="{00000000-0006-0000-0000-000003000000}">
      <text>
        <r>
          <rPr>
            <b/>
            <sz val="10"/>
            <color indexed="81"/>
            <rFont val="Meiryo UI"/>
            <family val="3"/>
            <charset val="128"/>
          </rPr>
          <t>進捗報告の際に、直近1年間の実施内容を具体的に記載してください。KPI項目は現状の数値を記載してください。</t>
        </r>
      </text>
    </comment>
    <comment ref="K8" authorId="0" shapeId="0" xr:uid="{00000000-0006-0000-0000-000004000000}">
      <text>
        <r>
          <rPr>
            <b/>
            <sz val="10"/>
            <color indexed="81"/>
            <rFont val="Meiryo UI"/>
            <family val="3"/>
            <charset val="128"/>
          </rPr>
          <t>1年目の進捗度を申請当初の2030年の目標と比較し、評価（点数付け）を実施</t>
        </r>
        <r>
          <rPr>
            <b/>
            <sz val="9"/>
            <color indexed="81"/>
            <rFont val="Meiryo UI"/>
            <family val="3"/>
            <charset val="128"/>
          </rPr>
          <t xml:space="preserve">
</t>
        </r>
        <r>
          <rPr>
            <b/>
            <sz val="9"/>
            <color indexed="10"/>
            <rFont val="Meiryo UI"/>
            <family val="3"/>
            <charset val="128"/>
          </rPr>
          <t>0：申請当初より後退した
1：申請当初から進展していない
2：進展が想定より緩やか　3：概ね順調
4：進展は想定より早い     5：ほぼ目標達成　
6：目標以上の進展</t>
        </r>
      </text>
    </comment>
    <comment ref="O8" authorId="1" shapeId="0" xr:uid="{00000000-0006-0000-0000-000005000000}">
      <text>
        <r>
          <rPr>
            <b/>
            <sz val="9"/>
            <color indexed="81"/>
            <rFont val="MS P ゴシック"/>
            <family val="3"/>
            <charset val="128"/>
          </rPr>
          <t>[KPI]及びその他はカウントから除く</t>
        </r>
      </text>
    </comment>
    <comment ref="F9" authorId="0" shapeId="0" xr:uid="{69E88E85-E466-43A4-9AD7-51F843BF22DF}">
      <text>
        <r>
          <rPr>
            <b/>
            <sz val="9"/>
            <color indexed="81"/>
            <rFont val="MS P ゴシック"/>
            <family val="3"/>
            <charset val="128"/>
          </rPr>
          <t>チェック状況に応じて、自動で判定されます。</t>
        </r>
      </text>
    </comment>
    <comment ref="J10" authorId="0" shapeId="0" xr:uid="{B3194518-5E39-42AF-81FC-523314965081}">
      <text>
        <r>
          <rPr>
            <sz val="10"/>
            <color indexed="81"/>
            <rFont val="Meiryo UI"/>
            <family val="3"/>
            <charset val="128"/>
          </rPr>
          <t>ここより右側の記載は、進捗報告時に
使用するものです。
認証申請時、更新申請時には
進捗状況の欄への記載は不要です。</t>
        </r>
        <r>
          <rPr>
            <sz val="9"/>
            <color indexed="81"/>
            <rFont val="MS P ゴシック"/>
            <family val="3"/>
            <charset val="128"/>
          </rPr>
          <t xml:space="preserve">
</t>
        </r>
      </text>
    </comment>
    <comment ref="G34" authorId="0" shapeId="0" xr:uid="{00000000-0006-0000-0000-000006000000}">
      <text>
        <r>
          <rPr>
            <b/>
            <sz val="9"/>
            <color indexed="81"/>
            <rFont val="MS P ゴシック"/>
            <family val="3"/>
            <charset val="128"/>
          </rPr>
          <t>※厚生労働省「女性の活躍推進企業データベース」の定義参照
https://positive-ryouritsu.mhlw.go.jp/positivedb/common/definition.html
管理職＝「課長級（下記参照）」と「課長級より上位の役職（役員を除く）」にある労働者の合計をいう。
課長級＝
①事業所で通常「課長」と呼ばれている者であって、その組織が2係以上からなり、若しくは、その構成員が10人以上（課長含む）のものの長、又は
②同一事業所において、課長の他に、呼称、構成員に関係なく、その職務の内容及び責任の程度が「課長級」に相当する者（ただし、一番下の職階ではないこと）
※なお、一般的に「課長代理」、「課長補佐」と呼ばれている者は、上記の組織の長やそれに相当する者とはみなされません。</t>
        </r>
      </text>
    </comment>
    <comment ref="G35" authorId="0" shapeId="0" xr:uid="{00000000-0006-0000-0000-000007000000}">
      <text>
        <r>
          <rPr>
            <b/>
            <sz val="9"/>
            <color indexed="81"/>
            <rFont val="MS P ゴシック"/>
            <family val="3"/>
            <charset val="128"/>
          </rPr>
          <t>※厚生労働省「女性の活躍推進企業データベース」の定義参照https://positive-ryouritsu.mhlw.go.jp/positivedb/common/definition.html
女性の平均年間賃金／男性の平均年間賃金×100（パーセント）
＊「賃金」とは賃金、給料、手当、賞与その他名称の如何を問わず、労働の対償として使用者が労働者に支払う全てのもの（労働基準法第11条）が対象。</t>
        </r>
      </text>
    </comment>
    <comment ref="G36" authorId="0" shapeId="0" xr:uid="{00000000-0006-0000-0000-000008000000}">
      <text>
        <r>
          <rPr>
            <b/>
            <sz val="9"/>
            <color indexed="81"/>
            <rFont val="MS P ゴシック"/>
            <family val="3"/>
            <charset val="128"/>
          </rPr>
          <t>※計算方法は、育児・介護休業法に基づく公表内容を参照
https://www.mhlw.go.jp/stf/seisakunitsuite/bunya/000103533_00006.html
具体的には、直前の事業年度における次の割合。
育児休業等をした男性労働者の数／配偶者が出産した男性労働者の数</t>
        </r>
      </text>
    </comment>
    <comment ref="E46" authorId="0" shapeId="0" xr:uid="{F0BC9E0C-3026-488A-8F20-647B793B4B37}">
      <text>
        <r>
          <rPr>
            <b/>
            <sz val="9"/>
            <color indexed="81"/>
            <rFont val="MS P ゴシック"/>
            <family val="3"/>
            <charset val="128"/>
          </rPr>
          <t>法定雇用率に達していない場合はチェックを入れないでください。</t>
        </r>
      </text>
    </comment>
    <comment ref="G56" authorId="0" shapeId="0" xr:uid="{00000000-0006-0000-0000-000009000000}">
      <text>
        <r>
          <rPr>
            <b/>
            <sz val="9"/>
            <color indexed="81"/>
            <rFont val="MS P ゴシック"/>
            <family val="3"/>
            <charset val="128"/>
          </rPr>
          <t>※計算方法は、労働施策総合推進法に基づく公表内容を参照
https://www.mhlw.go.jp/stf/seisakunitsuite/bunya/koyou_roudou/koyou/tp120903-1_00001.html
具体的には、直前の事業年度における次の割合。
正規雇用労働者の中途採用者数／正規雇用労働者の採用者数</t>
        </r>
      </text>
    </comment>
    <comment ref="G57" authorId="0" shapeId="0" xr:uid="{00000000-0006-0000-0000-00000A000000}">
      <text>
        <r>
          <rPr>
            <b/>
            <sz val="9"/>
            <color indexed="81"/>
            <rFont val="MS P ゴシック"/>
            <family val="3"/>
            <charset val="128"/>
          </rPr>
          <t>※計算方法は、雇用動向調査に基づく離職率を参照
https://www.mhlw.go.jp/toukei/list/9-23-1b.html#link01
具体的には、直前の年における次の割合。
離職者数／1月1日現在の常用労働者数</t>
        </r>
      </text>
    </comment>
    <comment ref="G70" authorId="0" shapeId="0" xr:uid="{00000000-0006-0000-0000-00000B000000}">
      <text>
        <r>
          <rPr>
            <b/>
            <sz val="9"/>
            <color indexed="81"/>
            <rFont val="MS P ゴシック"/>
            <family val="3"/>
            <charset val="128"/>
          </rPr>
          <t>※厚生労働省「女性の活躍推進企業データベース」の定義参照
https://positive-ryouritsu.mhlw.go.jp/positivedb/common/definition.html
年次有給休暇の取得率＝「労働者が取得した有給休暇（労働基準法第39条）の日数」÷「労働者に与えられた有給休暇の日数」×100
※「付与日数」は、繰越日数を除く。
※「取得日数」は、実際に取得した日数。（繰越日数か否かは問わない）</t>
        </r>
      </text>
    </comment>
    <comment ref="G93" authorId="0" shapeId="0" xr:uid="{00000000-0006-0000-0000-00000C000000}">
      <text>
        <r>
          <rPr>
            <b/>
            <sz val="9"/>
            <color indexed="81"/>
            <rFont val="MS P ゴシック"/>
            <family val="3"/>
            <charset val="128"/>
          </rPr>
          <t>※県内事業者への発注金額or件数／全発注金額or件数</t>
        </r>
      </text>
    </comment>
    <comment ref="B108" authorId="0" shapeId="0" xr:uid="{7083AC04-1E5B-4102-BC41-459895D5B355}">
      <text>
        <r>
          <rPr>
            <b/>
            <sz val="10"/>
            <color indexed="81"/>
            <rFont val="Meiryo UI"/>
            <family val="3"/>
            <charset val="128"/>
          </rPr>
          <t>本項目にチェックを付けた場合は、項目名を記載してください。</t>
        </r>
      </text>
    </comment>
    <comment ref="B127" authorId="0" shapeId="0" xr:uid="{20CC30E7-1769-4A37-B680-035EB453152E}">
      <text>
        <r>
          <rPr>
            <b/>
            <sz val="10"/>
            <color indexed="81"/>
            <rFont val="Meiryo UI"/>
            <family val="3"/>
            <charset val="128"/>
          </rPr>
          <t>本項目の判定が〇でなければ申請が受理できません。</t>
        </r>
      </text>
    </comment>
    <comment ref="B192" authorId="0" shapeId="0" xr:uid="{9F37DE2A-3109-4155-A4BF-4E810F5DA084}">
      <text>
        <r>
          <rPr>
            <b/>
            <sz val="10"/>
            <color indexed="81"/>
            <rFont val="Meiryo UI"/>
            <family val="3"/>
            <charset val="128"/>
          </rPr>
          <t>本項目にチェックを付けた場合は、項目名を記載してください。</t>
        </r>
      </text>
    </comment>
    <comment ref="D195" authorId="0" shapeId="0" xr:uid="{819CAD2A-8905-4624-976F-9F6044AC8B2A}">
      <text>
        <r>
          <rPr>
            <b/>
            <sz val="10"/>
            <color indexed="81"/>
            <rFont val="Meiryo UI"/>
            <family val="3"/>
            <charset val="128"/>
          </rPr>
          <t>項目の詳細は申請の手引き等もご確認ください。
こちらは気候変動における災害リスクです。</t>
        </r>
      </text>
    </comment>
    <comment ref="D201" authorId="0" shapeId="0" xr:uid="{C0635389-DC7F-47FC-AAD9-4953A455A4AF}">
      <text>
        <r>
          <rPr>
            <b/>
            <sz val="10"/>
            <color indexed="81"/>
            <rFont val="Meiryo UI"/>
            <family val="3"/>
            <charset val="128"/>
          </rPr>
          <t>こちらは社会・制度に関するリスクです。</t>
        </r>
      </text>
    </comment>
    <comment ref="G211" authorId="0" shapeId="0" xr:uid="{EBF5B9CE-75E5-44E5-BC03-30FEE9B4D420}">
      <text>
        <r>
          <rPr>
            <b/>
            <sz val="10"/>
            <color indexed="81"/>
            <rFont val="Meiryo UI"/>
            <family val="3"/>
            <charset val="128"/>
          </rPr>
          <t>計算ファイル、集計ファイルなどの提出が必須です</t>
        </r>
      </text>
    </comment>
    <comment ref="G219" authorId="0" shapeId="0" xr:uid="{C318E22A-D127-4444-8C52-FA4C1348C258}">
      <text>
        <r>
          <rPr>
            <b/>
            <sz val="10"/>
            <color indexed="81"/>
            <rFont val="Meiryo UI"/>
            <family val="3"/>
            <charset val="128"/>
          </rPr>
          <t>計算ファイル、集計ファイルなどの提出が必須です</t>
        </r>
      </text>
    </comment>
    <comment ref="G227" authorId="0" shapeId="0" xr:uid="{3214FD1F-77BC-4172-B3BB-72B65E534AA7}">
      <text>
        <r>
          <rPr>
            <b/>
            <sz val="10"/>
            <color indexed="81"/>
            <rFont val="Meiryo UI"/>
            <family val="3"/>
            <charset val="128"/>
          </rPr>
          <t>計算ファイル、集計ファイルなどの提出が必須です</t>
        </r>
      </text>
    </comment>
    <comment ref="G232" authorId="0" shapeId="0" xr:uid="{5D57501B-8ED2-4B78-8CF3-EA8888E3D427}">
      <text>
        <r>
          <rPr>
            <b/>
            <sz val="10"/>
            <color indexed="81"/>
            <rFont val="Meiryo UI"/>
            <family val="3"/>
            <charset val="128"/>
          </rPr>
          <t>計算ファイル、集計ファイルなどの提出が必須です</t>
        </r>
      </text>
    </comment>
    <comment ref="G241" authorId="0" shapeId="0" xr:uid="{C168E63E-3B1E-443B-A91D-B7EB62285EE2}">
      <text>
        <r>
          <rPr>
            <b/>
            <sz val="10"/>
            <color indexed="81"/>
            <rFont val="Meiryo UI"/>
            <family val="3"/>
            <charset val="128"/>
          </rPr>
          <t>計算ファイル、集計ファイルなどの提出が必須です</t>
        </r>
      </text>
    </comment>
    <comment ref="B261" authorId="0" shapeId="0" xr:uid="{716DCFD2-E214-4D81-A9E1-11F76DBEEB34}">
      <text>
        <r>
          <rPr>
            <b/>
            <sz val="10"/>
            <color indexed="81"/>
            <rFont val="MS P ゴシック"/>
            <family val="3"/>
            <charset val="128"/>
          </rPr>
          <t>本項目にチェックを付けた場合は、項目名を記載してください。</t>
        </r>
      </text>
    </comment>
  </commentList>
</comments>
</file>

<file path=xl/sharedStrings.xml><?xml version="1.0" encoding="utf-8"?>
<sst xmlns="http://schemas.openxmlformats.org/spreadsheetml/2006/main" count="621" uniqueCount="326">
  <si>
    <t>取組項目</t>
    <rPh sb="0" eb="4">
      <t>トリクミコウモク</t>
    </rPh>
    <phoneticPr fontId="1"/>
  </si>
  <si>
    <t>チェックリスト</t>
    <phoneticPr fontId="1"/>
  </si>
  <si>
    <t>今後3年間の取組</t>
    <rPh sb="0" eb="2">
      <t>コンゴ</t>
    </rPh>
    <rPh sb="3" eb="5">
      <t>ネンカン</t>
    </rPh>
    <rPh sb="6" eb="8">
      <t>トリクミ</t>
    </rPh>
    <phoneticPr fontId="1"/>
  </si>
  <si>
    <t>ISO45001などの労働安全衛生マネジメントシステム認証を取得している</t>
    <phoneticPr fontId="1"/>
  </si>
  <si>
    <t>危険個所・ヒヤリハットの情報収集、実態把握を行っている</t>
    <rPh sb="22" eb="23">
      <t>オコナ</t>
    </rPh>
    <phoneticPr fontId="1"/>
  </si>
  <si>
    <t>必須</t>
    <rPh sb="0" eb="2">
      <t>ヒッス</t>
    </rPh>
    <phoneticPr fontId="1"/>
  </si>
  <si>
    <t>取引先において労災を誘発しないよう取引条件等に配慮している</t>
    <rPh sb="17" eb="19">
      <t>トリヒキ</t>
    </rPh>
    <rPh sb="19" eb="21">
      <t>ジョウケン</t>
    </rPh>
    <rPh sb="21" eb="22">
      <t>トウ</t>
    </rPh>
    <rPh sb="23" eb="25">
      <t>ハイリョ</t>
    </rPh>
    <phoneticPr fontId="1"/>
  </si>
  <si>
    <t>その他</t>
    <rPh sb="2" eb="3">
      <t>タ</t>
    </rPh>
    <phoneticPr fontId="1"/>
  </si>
  <si>
    <t>番号</t>
    <rPh sb="0" eb="2">
      <t>バンゴウ</t>
    </rPh>
    <phoneticPr fontId="1"/>
  </si>
  <si>
    <t>社会1</t>
    <rPh sb="0" eb="2">
      <t>シャカイ</t>
    </rPh>
    <phoneticPr fontId="1"/>
  </si>
  <si>
    <t>社会2</t>
    <rPh sb="0" eb="2">
      <t>シャカイ</t>
    </rPh>
    <phoneticPr fontId="1"/>
  </si>
  <si>
    <t>ハラスメントの防止</t>
    <phoneticPr fontId="1"/>
  </si>
  <si>
    <t>ハラスメントを許さないことを経営トップがメッセージを発信している</t>
    <rPh sb="26" eb="28">
      <t>ハッシン</t>
    </rPh>
    <phoneticPr fontId="1"/>
  </si>
  <si>
    <t>アンケートや面談などにより、実態把握を行っている</t>
    <rPh sb="19" eb="20">
      <t>オコナ</t>
    </rPh>
    <phoneticPr fontId="1"/>
  </si>
  <si>
    <t>ハラスメント防止に関する研修を行っている</t>
    <rPh sb="6" eb="8">
      <t>ボウシ</t>
    </rPh>
    <rPh sb="9" eb="10">
      <t>カン</t>
    </rPh>
    <rPh sb="12" eb="14">
      <t>ケンシュウ</t>
    </rPh>
    <rPh sb="15" eb="16">
      <t>オコナ</t>
    </rPh>
    <phoneticPr fontId="1"/>
  </si>
  <si>
    <t>ハラスメント防止に関して、経営層が専門家から指導・助言を受けている</t>
    <rPh sb="6" eb="8">
      <t>ボウシ</t>
    </rPh>
    <rPh sb="9" eb="10">
      <t>カン</t>
    </rPh>
    <rPh sb="13" eb="16">
      <t>ケイエイソウ</t>
    </rPh>
    <rPh sb="17" eb="20">
      <t>センモンカ</t>
    </rPh>
    <rPh sb="22" eb="24">
      <t>シドウ</t>
    </rPh>
    <rPh sb="25" eb="27">
      <t>ジョゲン</t>
    </rPh>
    <rPh sb="28" eb="29">
      <t>ウ</t>
    </rPh>
    <phoneticPr fontId="1"/>
  </si>
  <si>
    <t>労働安全衛生に関する研修を行っている</t>
    <rPh sb="0" eb="2">
      <t>ロウドウ</t>
    </rPh>
    <rPh sb="2" eb="4">
      <t>アンゼン</t>
    </rPh>
    <rPh sb="4" eb="6">
      <t>エイセイ</t>
    </rPh>
    <rPh sb="7" eb="8">
      <t>カン</t>
    </rPh>
    <rPh sb="10" eb="12">
      <t>ケンシュウ</t>
    </rPh>
    <rPh sb="13" eb="14">
      <t>オコナ</t>
    </rPh>
    <phoneticPr fontId="1"/>
  </si>
  <si>
    <t>社会3</t>
    <rPh sb="0" eb="2">
      <t>シャカイ</t>
    </rPh>
    <phoneticPr fontId="1"/>
  </si>
  <si>
    <t>女性の活躍</t>
    <phoneticPr fontId="1"/>
  </si>
  <si>
    <t>★</t>
    <phoneticPr fontId="1"/>
  </si>
  <si>
    <t>[KPI] 管理職に占める女性労働者の割合</t>
    <phoneticPr fontId="1"/>
  </si>
  <si>
    <t>[KPI] 全従業員に対する女性従業員の割合</t>
    <rPh sb="16" eb="19">
      <t>ジュウギョウイン</t>
    </rPh>
    <phoneticPr fontId="1"/>
  </si>
  <si>
    <t>[KPI] 男性従業員の育児休業等取得率</t>
    <rPh sb="8" eb="11">
      <t>ジュウギョウイン</t>
    </rPh>
    <phoneticPr fontId="1"/>
  </si>
  <si>
    <t>[KPI] 男性従業員賃金の平均額に対する女性従業員賃金の平均額の割合</t>
    <rPh sb="16" eb="17">
      <t>ガク</t>
    </rPh>
    <rPh sb="31" eb="32">
      <t>ガク</t>
    </rPh>
    <rPh sb="33" eb="35">
      <t>ワリアイ</t>
    </rPh>
    <phoneticPr fontId="1"/>
  </si>
  <si>
    <t>[KPI] 労働災害の年間発生件数</t>
    <rPh sb="6" eb="8">
      <t>ロウドウ</t>
    </rPh>
    <rPh sb="8" eb="10">
      <t>サイガイ</t>
    </rPh>
    <rPh sb="11" eb="13">
      <t>ネンカン</t>
    </rPh>
    <rPh sb="13" eb="15">
      <t>ハッセイ</t>
    </rPh>
    <rPh sb="15" eb="17">
      <t>ケンスウ</t>
    </rPh>
    <phoneticPr fontId="1"/>
  </si>
  <si>
    <t>社員同士以外のハラスメント（顧客、取引先、就活生等）の防止を図っている</t>
    <rPh sb="0" eb="2">
      <t>シャイン</t>
    </rPh>
    <rPh sb="2" eb="6">
      <t>ドウシイガイ</t>
    </rPh>
    <rPh sb="14" eb="16">
      <t>コキャク</t>
    </rPh>
    <rPh sb="17" eb="20">
      <t>トリヒキサキ</t>
    </rPh>
    <rPh sb="21" eb="24">
      <t>シュウカツセイ</t>
    </rPh>
    <rPh sb="24" eb="25">
      <t>トウ</t>
    </rPh>
    <rPh sb="30" eb="31">
      <t>ハカ</t>
    </rPh>
    <phoneticPr fontId="1"/>
  </si>
  <si>
    <t>[KPI] ハラスメントの年間相談件数</t>
    <rPh sb="13" eb="15">
      <t>ネンカン</t>
    </rPh>
    <rPh sb="15" eb="17">
      <t>ソウダン</t>
    </rPh>
    <rPh sb="17" eb="19">
      <t>ケンスウ</t>
    </rPh>
    <phoneticPr fontId="1"/>
  </si>
  <si>
    <t>相談者・行為者等のプライバシー保護のための措置を講じ、周知している</t>
    <rPh sb="24" eb="25">
      <t>コウ</t>
    </rPh>
    <phoneticPr fontId="1"/>
  </si>
  <si>
    <t>自社の女性の活躍について、アンケート等により実態や課題を把握し分析している</t>
    <rPh sb="18" eb="19">
      <t>トウ</t>
    </rPh>
    <rPh sb="22" eb="24">
      <t>ジッタイ</t>
    </rPh>
    <rPh sb="25" eb="27">
      <t>カダイ</t>
    </rPh>
    <phoneticPr fontId="1"/>
  </si>
  <si>
    <t xml:space="preserve">女性のキャリアアップに向けた研修の実施や、外部研修への参加を推奨している </t>
    <rPh sb="17" eb="19">
      <t>ジッシ</t>
    </rPh>
    <rPh sb="21" eb="23">
      <t>ガイブ</t>
    </rPh>
    <rPh sb="23" eb="25">
      <t>ケンシュウ</t>
    </rPh>
    <phoneticPr fontId="1"/>
  </si>
  <si>
    <t>県の輝く女性活躍パワーアップ企業、国のえるぼし認定等に登録されている</t>
    <rPh sb="0" eb="1">
      <t>ケン</t>
    </rPh>
    <rPh sb="17" eb="18">
      <t>クニ</t>
    </rPh>
    <rPh sb="23" eb="25">
      <t>ニンテイ</t>
    </rPh>
    <rPh sb="25" eb="26">
      <t>トウ</t>
    </rPh>
    <rPh sb="27" eb="29">
      <t>トウロク</t>
    </rPh>
    <phoneticPr fontId="1"/>
  </si>
  <si>
    <t>社会4</t>
    <rPh sb="0" eb="2">
      <t>シャカイ</t>
    </rPh>
    <phoneticPr fontId="1"/>
  </si>
  <si>
    <t>障がい者が働きやすい職場づくり</t>
    <phoneticPr fontId="1"/>
  </si>
  <si>
    <t>障がい者雇用について、会社の方針を表明している</t>
    <phoneticPr fontId="1"/>
  </si>
  <si>
    <t>バリアフリーやユニバーサルデザインなど、施設・設備の整備を行っている</t>
    <rPh sb="20" eb="22">
      <t>シセツ</t>
    </rPh>
    <rPh sb="23" eb="25">
      <t>セツビ</t>
    </rPh>
    <rPh sb="26" eb="28">
      <t>セイビ</t>
    </rPh>
    <rPh sb="29" eb="30">
      <t>オコナ</t>
    </rPh>
    <phoneticPr fontId="1"/>
  </si>
  <si>
    <t>管理者との面談の機会の設定、相談窓口の設置などを行っている</t>
    <rPh sb="11" eb="13">
      <t>セッテイ</t>
    </rPh>
    <rPh sb="24" eb="25">
      <t>オコナ</t>
    </rPh>
    <phoneticPr fontId="1"/>
  </si>
  <si>
    <t>障がい者雇用に関して、経営層が専門家から指導・助言を受けている</t>
    <rPh sb="0" eb="1">
      <t>ショウ</t>
    </rPh>
    <rPh sb="3" eb="4">
      <t>シャ</t>
    </rPh>
    <rPh sb="4" eb="6">
      <t>コヨウ</t>
    </rPh>
    <rPh sb="7" eb="8">
      <t>カン</t>
    </rPh>
    <rPh sb="11" eb="14">
      <t>ケイエイソウ</t>
    </rPh>
    <rPh sb="15" eb="18">
      <t>センモンカ</t>
    </rPh>
    <rPh sb="20" eb="22">
      <t>シドウ</t>
    </rPh>
    <rPh sb="23" eb="25">
      <t>ジョゲン</t>
    </rPh>
    <rPh sb="26" eb="27">
      <t>ウ</t>
    </rPh>
    <phoneticPr fontId="1"/>
  </si>
  <si>
    <t>女性の活躍に関して、経営層が専門家から指導・助言を受けている</t>
    <rPh sb="0" eb="1">
      <t>オンナ</t>
    </rPh>
    <rPh sb="1" eb="2">
      <t>セイ</t>
    </rPh>
    <rPh sb="3" eb="5">
      <t>カツヤク</t>
    </rPh>
    <rPh sb="6" eb="7">
      <t>カン</t>
    </rPh>
    <rPh sb="10" eb="13">
      <t>ケイエイソウ</t>
    </rPh>
    <rPh sb="14" eb="17">
      <t>センモンカ</t>
    </rPh>
    <rPh sb="19" eb="21">
      <t>シドウ</t>
    </rPh>
    <rPh sb="22" eb="24">
      <t>ジョゲン</t>
    </rPh>
    <rPh sb="25" eb="26">
      <t>ウ</t>
    </rPh>
    <phoneticPr fontId="1"/>
  </si>
  <si>
    <t>社会5</t>
    <rPh sb="0" eb="2">
      <t>シャカイ</t>
    </rPh>
    <phoneticPr fontId="1"/>
  </si>
  <si>
    <t>多様な人材の活躍</t>
    <phoneticPr fontId="1"/>
  </si>
  <si>
    <t>[KPI] 中途採用比率</t>
    <rPh sb="6" eb="12">
      <t>チュウトサイヨウヒリツ</t>
    </rPh>
    <phoneticPr fontId="1"/>
  </si>
  <si>
    <t>[KPI] 外国籍の社員数</t>
    <rPh sb="6" eb="9">
      <t>ガイコクセキ</t>
    </rPh>
    <rPh sb="10" eb="13">
      <t>シャインスウ</t>
    </rPh>
    <phoneticPr fontId="1"/>
  </si>
  <si>
    <t>[KPI] 65歳以上の社員数</t>
    <phoneticPr fontId="1"/>
  </si>
  <si>
    <t>経営層は、多様な人材との対話や、課題の把握・解決を実践している</t>
    <rPh sb="0" eb="3">
      <t>ケイエイソウ</t>
    </rPh>
    <rPh sb="5" eb="7">
      <t>タヨウ</t>
    </rPh>
    <rPh sb="8" eb="10">
      <t>ジンザイ</t>
    </rPh>
    <rPh sb="25" eb="27">
      <t>ジッセン</t>
    </rPh>
    <phoneticPr fontId="1"/>
  </si>
  <si>
    <t>同一労働同一賃金に基づく待遇格差解消に取り組んでいる</t>
    <rPh sb="19" eb="20">
      <t>ト</t>
    </rPh>
    <rPh sb="21" eb="22">
      <t>ク</t>
    </rPh>
    <phoneticPr fontId="1"/>
  </si>
  <si>
    <t>外国人労働者の受け入れに関する体制づくりを行っている</t>
    <rPh sb="0" eb="3">
      <t>ガイコクジン</t>
    </rPh>
    <rPh sb="3" eb="5">
      <t>ロウドウ</t>
    </rPh>
    <rPh sb="5" eb="6">
      <t>シャ</t>
    </rPh>
    <rPh sb="7" eb="8">
      <t>ウ</t>
    </rPh>
    <rPh sb="9" eb="10">
      <t>イ</t>
    </rPh>
    <rPh sb="12" eb="13">
      <t>カン</t>
    </rPh>
    <rPh sb="15" eb="17">
      <t>タイセイ</t>
    </rPh>
    <rPh sb="21" eb="22">
      <t>オコナ</t>
    </rPh>
    <phoneticPr fontId="1"/>
  </si>
  <si>
    <t>社会6</t>
    <rPh sb="0" eb="2">
      <t>シャカイ</t>
    </rPh>
    <phoneticPr fontId="1"/>
  </si>
  <si>
    <t>多様な働き方の促進</t>
    <phoneticPr fontId="1"/>
  </si>
  <si>
    <t>[KPI] ひと月あたりの労働者の平均残業時間</t>
    <phoneticPr fontId="1"/>
  </si>
  <si>
    <t>[KPI] 年次有給休暇の取得率</t>
    <rPh sb="6" eb="12">
      <t>ネンジユウキュウキュウカ</t>
    </rPh>
    <rPh sb="13" eb="16">
      <t>シュトクリツ</t>
    </rPh>
    <phoneticPr fontId="1"/>
  </si>
  <si>
    <t>従業員の副業を認めている</t>
    <rPh sb="0" eb="3">
      <t>ジュウギョウイン</t>
    </rPh>
    <rPh sb="4" eb="6">
      <t>フクギョウ</t>
    </rPh>
    <rPh sb="7" eb="8">
      <t>ミト</t>
    </rPh>
    <phoneticPr fontId="1"/>
  </si>
  <si>
    <t>フレックスタイムや在宅勤務、短時間勤務など柔軟な働き方に関する制度を設けている</t>
    <rPh sb="9" eb="13">
      <t>ザイタクキンム</t>
    </rPh>
    <rPh sb="21" eb="23">
      <t>ジュウナン</t>
    </rPh>
    <rPh sb="24" eb="25">
      <t>ハタラ</t>
    </rPh>
    <rPh sb="26" eb="27">
      <t>カタ</t>
    </rPh>
    <rPh sb="28" eb="29">
      <t>カン</t>
    </rPh>
    <rPh sb="31" eb="33">
      <t>セイド</t>
    </rPh>
    <rPh sb="34" eb="35">
      <t>モウ</t>
    </rPh>
    <phoneticPr fontId="1"/>
  </si>
  <si>
    <t>管理職の人事評価に、部下の残業時間や有給休暇取得状況を関連付けている</t>
    <phoneticPr fontId="1"/>
  </si>
  <si>
    <t>健康経営を経営方針として位置付けている</t>
    <rPh sb="0" eb="4">
      <t>ケンコウケイエイ</t>
    </rPh>
    <rPh sb="5" eb="9">
      <t>ケイエイホウシン</t>
    </rPh>
    <rPh sb="12" eb="15">
      <t>イチヅ</t>
    </rPh>
    <phoneticPr fontId="1"/>
  </si>
  <si>
    <t>[KPI] 離職率または離職者数</t>
    <rPh sb="6" eb="9">
      <t>リショクリツ</t>
    </rPh>
    <rPh sb="12" eb="16">
      <t>リショクシャスウ</t>
    </rPh>
    <phoneticPr fontId="1"/>
  </si>
  <si>
    <t>多様な働き方に関して、経営層が専門家から指導・助言を受けている</t>
    <rPh sb="0" eb="2">
      <t>タヨウ</t>
    </rPh>
    <rPh sb="3" eb="4">
      <t>ハタラ</t>
    </rPh>
    <rPh sb="5" eb="6">
      <t>カタ</t>
    </rPh>
    <rPh sb="7" eb="8">
      <t>カン</t>
    </rPh>
    <rPh sb="11" eb="14">
      <t>ケイエイソウ</t>
    </rPh>
    <rPh sb="15" eb="18">
      <t>センモンカ</t>
    </rPh>
    <rPh sb="20" eb="22">
      <t>シドウ</t>
    </rPh>
    <rPh sb="23" eb="25">
      <t>ジョゲン</t>
    </rPh>
    <rPh sb="26" eb="27">
      <t>ウ</t>
    </rPh>
    <phoneticPr fontId="1"/>
  </si>
  <si>
    <t>社会7</t>
    <rPh sb="0" eb="2">
      <t>シャカイ</t>
    </rPh>
    <phoneticPr fontId="1"/>
  </si>
  <si>
    <t>労働者への人権配慮</t>
    <phoneticPr fontId="1"/>
  </si>
  <si>
    <t>「ビジネスと人権」に関して、経営層が専門家から指導・助言を受けている</t>
    <rPh sb="6" eb="8">
      <t>ジンケン</t>
    </rPh>
    <rPh sb="10" eb="11">
      <t>カン</t>
    </rPh>
    <rPh sb="14" eb="17">
      <t>ケイエイソウ</t>
    </rPh>
    <rPh sb="18" eb="21">
      <t>センモンカ</t>
    </rPh>
    <rPh sb="23" eb="25">
      <t>シドウ</t>
    </rPh>
    <rPh sb="26" eb="28">
      <t>ジョゲン</t>
    </rPh>
    <rPh sb="29" eb="30">
      <t>ウ</t>
    </rPh>
    <phoneticPr fontId="1"/>
  </si>
  <si>
    <t>人権方針（人権ポリシー）を作成・公開している</t>
    <phoneticPr fontId="1"/>
  </si>
  <si>
    <t>管理的地位にある従業員に対して、意識啓発や研修を行っている</t>
    <rPh sb="0" eb="2">
      <t>カンリ</t>
    </rPh>
    <rPh sb="2" eb="3">
      <t>テキ</t>
    </rPh>
    <rPh sb="3" eb="5">
      <t>チイ</t>
    </rPh>
    <rPh sb="8" eb="11">
      <t>ジュウギョウイン</t>
    </rPh>
    <rPh sb="12" eb="13">
      <t>タイ</t>
    </rPh>
    <rPh sb="24" eb="25">
      <t>オコナ</t>
    </rPh>
    <phoneticPr fontId="1"/>
  </si>
  <si>
    <t>雇用契約書の締結、または、労働条件通知書を交付している</t>
    <phoneticPr fontId="1"/>
  </si>
  <si>
    <t>取引先において強制労働、児童労働が排除されていることを確認している</t>
    <rPh sb="0" eb="3">
      <t>トリヒキサキ</t>
    </rPh>
    <rPh sb="7" eb="11">
      <t>キョウセイロウドウ</t>
    </rPh>
    <rPh sb="12" eb="16">
      <t>ジドウロウドウ</t>
    </rPh>
    <rPh sb="17" eb="19">
      <t>ハイジョ</t>
    </rPh>
    <rPh sb="27" eb="29">
      <t>カクニン</t>
    </rPh>
    <phoneticPr fontId="1"/>
  </si>
  <si>
    <t>人権関連トラブルについて、従業員や取引先向けアンケートや相談窓口設置を行っている</t>
    <rPh sb="13" eb="16">
      <t>ジュウギョウイン</t>
    </rPh>
    <rPh sb="20" eb="21">
      <t>ム</t>
    </rPh>
    <rPh sb="28" eb="32">
      <t>ソウダンマドグチ</t>
    </rPh>
    <rPh sb="32" eb="34">
      <t>セッチ</t>
    </rPh>
    <rPh sb="35" eb="36">
      <t>オコナ</t>
    </rPh>
    <phoneticPr fontId="1"/>
  </si>
  <si>
    <t>社会8</t>
    <rPh sb="0" eb="2">
      <t>シャカイ</t>
    </rPh>
    <phoneticPr fontId="1"/>
  </si>
  <si>
    <t>社会配慮型商品・サービスの提供</t>
    <phoneticPr fontId="1"/>
  </si>
  <si>
    <t>少数派や社会的弱者に配慮した商品・サービスの開発・提供を行っている</t>
    <rPh sb="10" eb="12">
      <t>ハイリョ</t>
    </rPh>
    <rPh sb="14" eb="16">
      <t>ショウヒン</t>
    </rPh>
    <rPh sb="22" eb="24">
      <t>カイハツ</t>
    </rPh>
    <rPh sb="25" eb="27">
      <t>テイキョウ</t>
    </rPh>
    <rPh sb="28" eb="29">
      <t>オコナ</t>
    </rPh>
    <phoneticPr fontId="1"/>
  </si>
  <si>
    <t>商品・サービスの開発・提供にあたり、利用者の安全性に配慮している</t>
    <phoneticPr fontId="1"/>
  </si>
  <si>
    <t xml:space="preserve">利用者からの意見・要望を取り入れるための窓口を設けている </t>
    <rPh sb="0" eb="3">
      <t>リヨウシャ</t>
    </rPh>
    <rPh sb="12" eb="13">
      <t>ト</t>
    </rPh>
    <rPh sb="14" eb="15">
      <t>イ</t>
    </rPh>
    <rPh sb="23" eb="24">
      <t>モウ</t>
    </rPh>
    <phoneticPr fontId="1"/>
  </si>
  <si>
    <t>社会9</t>
    <rPh sb="0" eb="2">
      <t>シャカイ</t>
    </rPh>
    <phoneticPr fontId="1"/>
  </si>
  <si>
    <t>地産地消</t>
    <rPh sb="0" eb="4">
      <t>チサンチショウ</t>
    </rPh>
    <phoneticPr fontId="1"/>
  </si>
  <si>
    <t>地域産業の発展や地域の事業者との共存共栄を経営方針に位置付けている</t>
    <phoneticPr fontId="1"/>
  </si>
  <si>
    <t>地元事業者から、積極的・優先的に仕入れている</t>
    <rPh sb="16" eb="18">
      <t>シイ</t>
    </rPh>
    <phoneticPr fontId="1"/>
  </si>
  <si>
    <t>[KPI] 県内事業者からの調達率</t>
    <rPh sb="6" eb="8">
      <t>ケンナイ</t>
    </rPh>
    <rPh sb="8" eb="11">
      <t>ジギョウシャ</t>
    </rPh>
    <rPh sb="14" eb="17">
      <t>チョウタツリツ</t>
    </rPh>
    <phoneticPr fontId="1"/>
  </si>
  <si>
    <t>地域資源・地元産品を活用した商品・サービスをを開発・提供している</t>
    <rPh sb="0" eb="4">
      <t>チイキシゲン</t>
    </rPh>
    <rPh sb="5" eb="9">
      <t>ジモトサンピン</t>
    </rPh>
    <rPh sb="10" eb="12">
      <t>カツヨウ</t>
    </rPh>
    <rPh sb="14" eb="16">
      <t>ショウヒン</t>
    </rPh>
    <rPh sb="23" eb="25">
      <t>カイハツ</t>
    </rPh>
    <rPh sb="26" eb="28">
      <t>テイキョウ</t>
    </rPh>
    <phoneticPr fontId="1"/>
  </si>
  <si>
    <t>社会10</t>
    <rPh sb="0" eb="2">
      <t>シャカイ</t>
    </rPh>
    <phoneticPr fontId="1"/>
  </si>
  <si>
    <t>地域社会への貢献</t>
    <phoneticPr fontId="1"/>
  </si>
  <si>
    <t>※環境に関する内容は環境9に記載</t>
    <phoneticPr fontId="1"/>
  </si>
  <si>
    <t>「あいサポート企業」登録など、障がいの有無に関わらず尊重しあう社会づくりに参画している</t>
    <rPh sb="7" eb="9">
      <t>キギョウ</t>
    </rPh>
    <rPh sb="10" eb="12">
      <t>トウロク</t>
    </rPh>
    <rPh sb="22" eb="23">
      <t>カカ</t>
    </rPh>
    <rPh sb="26" eb="28">
      <t>ソンチョウ</t>
    </rPh>
    <rPh sb="31" eb="33">
      <t>シャカイ</t>
    </rPh>
    <rPh sb="37" eb="39">
      <t>サンカク</t>
    </rPh>
    <phoneticPr fontId="1"/>
  </si>
  <si>
    <t>地域の学校における社会教育活動に協力している</t>
    <rPh sb="0" eb="2">
      <t>チイキ</t>
    </rPh>
    <rPh sb="3" eb="5">
      <t>ガッコウ</t>
    </rPh>
    <rPh sb="9" eb="11">
      <t>シャカイ</t>
    </rPh>
    <rPh sb="11" eb="15">
      <t>キョウイクカツドウ</t>
    </rPh>
    <rPh sb="16" eb="18">
      <t>キョウリョク</t>
    </rPh>
    <phoneticPr fontId="1"/>
  </si>
  <si>
    <t>地域の自治体や学校、福祉団体等への寄附や寄贈を行っている</t>
    <rPh sb="0" eb="2">
      <t>チイキ</t>
    </rPh>
    <rPh sb="3" eb="6">
      <t>ジチタイ</t>
    </rPh>
    <rPh sb="7" eb="9">
      <t>ガッコウ</t>
    </rPh>
    <rPh sb="10" eb="12">
      <t>フクシ</t>
    </rPh>
    <rPh sb="12" eb="14">
      <t>ダンタイ</t>
    </rPh>
    <rPh sb="14" eb="15">
      <t>トウ</t>
    </rPh>
    <rPh sb="17" eb="19">
      <t>キフ</t>
    </rPh>
    <rPh sb="20" eb="22">
      <t>キゾウ</t>
    </rPh>
    <rPh sb="23" eb="24">
      <t>オコナ</t>
    </rPh>
    <phoneticPr fontId="1"/>
  </si>
  <si>
    <t>社会＋</t>
    <rPh sb="0" eb="2">
      <t>シャカイ</t>
    </rPh>
    <phoneticPr fontId="1"/>
  </si>
  <si>
    <t>※社会1～10に該当しない項目について記載（該当するものは対象外）</t>
    <rPh sb="1" eb="3">
      <t>シャカイ</t>
    </rPh>
    <rPh sb="8" eb="10">
      <t>ガイトウ</t>
    </rPh>
    <rPh sb="13" eb="15">
      <t>コウモク</t>
    </rPh>
    <rPh sb="19" eb="21">
      <t>キサイ</t>
    </rPh>
    <rPh sb="22" eb="24">
      <t>ガイトウ</t>
    </rPh>
    <rPh sb="29" eb="32">
      <t>タイショウガイ</t>
    </rPh>
    <phoneticPr fontId="1"/>
  </si>
  <si>
    <t>【　項目名を記載　】</t>
    <rPh sb="2" eb="5">
      <t>コウモクメイ</t>
    </rPh>
    <rPh sb="6" eb="8">
      <t>キサイ</t>
    </rPh>
    <phoneticPr fontId="1"/>
  </si>
  <si>
    <t>経済1</t>
    <rPh sb="0" eb="2">
      <t>ケイザイ</t>
    </rPh>
    <phoneticPr fontId="1"/>
  </si>
  <si>
    <t>事業継続計画（BCP）の策定</t>
    <phoneticPr fontId="1"/>
  </si>
  <si>
    <t>BCPを策定している</t>
    <phoneticPr fontId="1"/>
  </si>
  <si>
    <t xml:space="preserve">BCPに沿った訓練を実施し、有用性を検証している </t>
    <phoneticPr fontId="1"/>
  </si>
  <si>
    <t>有用性を確保するため、定期的にBCPを見直している</t>
    <rPh sb="0" eb="3">
      <t>ユウヨウセイ</t>
    </rPh>
    <rPh sb="4" eb="6">
      <t>カクホ</t>
    </rPh>
    <phoneticPr fontId="1"/>
  </si>
  <si>
    <t>サイバーセキュリティや新型感染症など、新たな脅威を把握しリスクの分析を行っている</t>
    <rPh sb="32" eb="34">
      <t>ブンセキ</t>
    </rPh>
    <rPh sb="35" eb="36">
      <t>オコナ</t>
    </rPh>
    <phoneticPr fontId="1"/>
  </si>
  <si>
    <t>策定したBCPや訓練の結果に基づき、仕組みづくり、設備導入等の対策を行っている</t>
    <rPh sb="0" eb="2">
      <t>サクテイ</t>
    </rPh>
    <rPh sb="8" eb="10">
      <t>クンレン</t>
    </rPh>
    <rPh sb="11" eb="13">
      <t>ケッカ</t>
    </rPh>
    <rPh sb="14" eb="15">
      <t>モト</t>
    </rPh>
    <rPh sb="18" eb="20">
      <t>シク</t>
    </rPh>
    <rPh sb="25" eb="27">
      <t>セツビ</t>
    </rPh>
    <rPh sb="27" eb="29">
      <t>ドウニュウ</t>
    </rPh>
    <rPh sb="29" eb="30">
      <t>トウ</t>
    </rPh>
    <rPh sb="31" eb="33">
      <t>タイサク</t>
    </rPh>
    <rPh sb="34" eb="35">
      <t>オコナ</t>
    </rPh>
    <phoneticPr fontId="1"/>
  </si>
  <si>
    <t>経済2</t>
    <rPh sb="0" eb="2">
      <t>ケイザイ</t>
    </rPh>
    <phoneticPr fontId="1"/>
  </si>
  <si>
    <t>ウイルス対策ソフトの導入やOS等の定期的に更新している</t>
    <phoneticPr fontId="1"/>
  </si>
  <si>
    <t>取引先や運送・清掃業者など、建物に出入りする者のセキュリティ上のルールを整備している</t>
    <phoneticPr fontId="1"/>
  </si>
  <si>
    <t>重要な情報については、アクセス制限を行っている</t>
    <rPh sb="0" eb="2">
      <t>ジュウヨウ</t>
    </rPh>
    <rPh sb="3" eb="5">
      <t>ジョウホウ</t>
    </rPh>
    <rPh sb="15" eb="17">
      <t>セイゲン</t>
    </rPh>
    <rPh sb="18" eb="19">
      <t>オコナ</t>
    </rPh>
    <phoneticPr fontId="1"/>
  </si>
  <si>
    <t>経営層や従業員に対して、専門家によるセキュリティ研修を行っている</t>
    <rPh sb="0" eb="3">
      <t>ケイエイソウ</t>
    </rPh>
    <rPh sb="4" eb="7">
      <t>ジュウギョウイン</t>
    </rPh>
    <rPh sb="8" eb="9">
      <t>タイ</t>
    </rPh>
    <rPh sb="12" eb="15">
      <t>センモンカ</t>
    </rPh>
    <rPh sb="24" eb="26">
      <t>ケンシュウ</t>
    </rPh>
    <rPh sb="27" eb="28">
      <t>オコナ</t>
    </rPh>
    <phoneticPr fontId="1"/>
  </si>
  <si>
    <t>経済3</t>
    <rPh sb="0" eb="2">
      <t>ケイザイ</t>
    </rPh>
    <phoneticPr fontId="1"/>
  </si>
  <si>
    <t>経営トップが、法令順守することについて、社内外にメッセージを発信している</t>
    <rPh sb="20" eb="23">
      <t>シャナイガイ</t>
    </rPh>
    <rPh sb="30" eb="32">
      <t>ハッシン</t>
    </rPh>
    <phoneticPr fontId="1"/>
  </si>
  <si>
    <t>コンプライアンスに関して、経営層が専門家から指導・助言を受けている</t>
    <rPh sb="9" eb="10">
      <t>カン</t>
    </rPh>
    <rPh sb="13" eb="16">
      <t>ケイエイソウ</t>
    </rPh>
    <rPh sb="17" eb="20">
      <t>センモンカ</t>
    </rPh>
    <rPh sb="22" eb="24">
      <t>シドウ</t>
    </rPh>
    <rPh sb="25" eb="27">
      <t>ジョゲン</t>
    </rPh>
    <rPh sb="28" eb="29">
      <t>ウ</t>
    </rPh>
    <phoneticPr fontId="1"/>
  </si>
  <si>
    <t>公益通報制度（内部通報制度）を整備している</t>
    <rPh sb="0" eb="6">
      <t>コウエキツウホウセイド</t>
    </rPh>
    <rPh sb="7" eb="13">
      <t>ナイブツウホウセイド</t>
    </rPh>
    <rPh sb="15" eb="17">
      <t>セイビ</t>
    </rPh>
    <phoneticPr fontId="1"/>
  </si>
  <si>
    <t xml:space="preserve">コンプライアンスマニュアルなどの社内規定の作成し、社内に周知している </t>
    <rPh sb="28" eb="30">
      <t>シュウチ</t>
    </rPh>
    <phoneticPr fontId="1"/>
  </si>
  <si>
    <t xml:space="preserve">従業員に対するコンプライアンス研修を実施している </t>
    <phoneticPr fontId="1"/>
  </si>
  <si>
    <t>経済4</t>
    <rPh sb="0" eb="2">
      <t>ケイザイ</t>
    </rPh>
    <phoneticPr fontId="1"/>
  </si>
  <si>
    <t>情報公開</t>
    <rPh sb="0" eb="4">
      <t>ジョウホウコウカイ</t>
    </rPh>
    <phoneticPr fontId="1"/>
  </si>
  <si>
    <t>消費者や取引先に影響のある情報漏洩や品質問題などの公表基準を設け、適切に運用している</t>
    <rPh sb="30" eb="31">
      <t>モウ</t>
    </rPh>
    <rPh sb="33" eb="35">
      <t>テキセツ</t>
    </rPh>
    <rPh sb="36" eb="38">
      <t>ウンヨウ</t>
    </rPh>
    <phoneticPr fontId="1"/>
  </si>
  <si>
    <t>情報提供にあたっては、多様な利用者や利用環境（アクセシビリティ）に配慮した情報提供を行っている</t>
    <rPh sb="0" eb="4">
      <t>ジョウホウテイキョウ</t>
    </rPh>
    <rPh sb="14" eb="17">
      <t>リヨウシャ</t>
    </rPh>
    <rPh sb="37" eb="41">
      <t>ジョウホウテイキョウ</t>
    </rPh>
    <rPh sb="42" eb="43">
      <t>オコナ</t>
    </rPh>
    <phoneticPr fontId="1"/>
  </si>
  <si>
    <t>消費者や取引先からの情報開示の問い合わせに対する対応方針を策定し、適切に対応している</t>
    <rPh sb="29" eb="31">
      <t>サクテイ</t>
    </rPh>
    <rPh sb="33" eb="35">
      <t>テキセツ</t>
    </rPh>
    <rPh sb="36" eb="38">
      <t>タイオウ</t>
    </rPh>
    <phoneticPr fontId="1"/>
  </si>
  <si>
    <t>地域住民に影響を及ぼす可能性のある事業活動について、関係自治体や地域住民への情報提供など、適切なコミュニケーションを行っている</t>
    <rPh sb="0" eb="4">
      <t>チイキジュウミン</t>
    </rPh>
    <rPh sb="5" eb="7">
      <t>エイキョウ</t>
    </rPh>
    <rPh sb="8" eb="9">
      <t>オヨ</t>
    </rPh>
    <rPh sb="11" eb="14">
      <t>カノウセイ</t>
    </rPh>
    <rPh sb="17" eb="19">
      <t>ジギョウ</t>
    </rPh>
    <rPh sb="19" eb="21">
      <t>カツドウ</t>
    </rPh>
    <rPh sb="26" eb="31">
      <t>カンケイジチタイ</t>
    </rPh>
    <rPh sb="32" eb="34">
      <t>チイキ</t>
    </rPh>
    <rPh sb="38" eb="42">
      <t>ジョウホウテイキョウ</t>
    </rPh>
    <rPh sb="58" eb="59">
      <t>オコナ</t>
    </rPh>
    <phoneticPr fontId="1"/>
  </si>
  <si>
    <t>経済5</t>
    <rPh sb="0" eb="2">
      <t>ケイザイ</t>
    </rPh>
    <phoneticPr fontId="1"/>
  </si>
  <si>
    <t>（右欄に具体の内容等を記載）</t>
    <rPh sb="1" eb="3">
      <t>ミギラン</t>
    </rPh>
    <rPh sb="4" eb="6">
      <t>グタイ</t>
    </rPh>
    <rPh sb="7" eb="10">
      <t>ナイヨウトウ</t>
    </rPh>
    <rPh sb="11" eb="13">
      <t>キサイ</t>
    </rPh>
    <phoneticPr fontId="1"/>
  </si>
  <si>
    <t>会社としての公式ホームページやSNSを有し、定期的に情報発信している</t>
    <rPh sb="0" eb="2">
      <t>カイシャ</t>
    </rPh>
    <rPh sb="6" eb="8">
      <t>コウシキ</t>
    </rPh>
    <rPh sb="19" eb="20">
      <t>ユウ</t>
    </rPh>
    <rPh sb="22" eb="25">
      <t>テイキテキ</t>
    </rPh>
    <rPh sb="26" eb="30">
      <t>ジョウホウハッシン</t>
    </rPh>
    <phoneticPr fontId="1"/>
  </si>
  <si>
    <t>代表者一人に依存しない、経営体制を構築している</t>
    <rPh sb="0" eb="5">
      <t>ダイヒョウシャヒトリ</t>
    </rPh>
    <rPh sb="6" eb="8">
      <t>イゾン</t>
    </rPh>
    <rPh sb="12" eb="14">
      <t>ケイエイ</t>
    </rPh>
    <rPh sb="14" eb="16">
      <t>タイセイ</t>
    </rPh>
    <rPh sb="17" eb="19">
      <t>コウチク</t>
    </rPh>
    <phoneticPr fontId="1"/>
  </si>
  <si>
    <t>事故や病気など、経営者の有事の際の対応方針を役員や従業員と共有している</t>
    <rPh sb="0" eb="2">
      <t>ジコ</t>
    </rPh>
    <rPh sb="3" eb="5">
      <t>ビョウキ</t>
    </rPh>
    <rPh sb="8" eb="11">
      <t>ケイエイシャ</t>
    </rPh>
    <rPh sb="19" eb="21">
      <t>ホウシン</t>
    </rPh>
    <rPh sb="22" eb="24">
      <t>ヤクイン</t>
    </rPh>
    <rPh sb="25" eb="28">
      <t>ジュウギョウイン</t>
    </rPh>
    <rPh sb="29" eb="31">
      <t>キョウユウ</t>
    </rPh>
    <phoneticPr fontId="1"/>
  </si>
  <si>
    <t>適性のある後継者候補を選定している</t>
    <rPh sb="0" eb="2">
      <t>テキセイ</t>
    </rPh>
    <rPh sb="5" eb="8">
      <t>コウケイシャ</t>
    </rPh>
    <rPh sb="8" eb="10">
      <t>コウホ</t>
    </rPh>
    <rPh sb="11" eb="13">
      <t>センテイ</t>
    </rPh>
    <phoneticPr fontId="1"/>
  </si>
  <si>
    <t>経済6</t>
    <rPh sb="0" eb="2">
      <t>ケイザイ</t>
    </rPh>
    <phoneticPr fontId="1"/>
  </si>
  <si>
    <t>市場変化を見据えた対応</t>
    <rPh sb="9" eb="11">
      <t>タイオウ</t>
    </rPh>
    <phoneticPr fontId="1"/>
  </si>
  <si>
    <t>今後見込まれる法令改正や規制緩和がもたらす自社事業への影響を把握し、分析している</t>
    <phoneticPr fontId="1"/>
  </si>
  <si>
    <t>上記変化を踏まえた自社の商品・サービス、事業領域の見直しを行っている</t>
    <rPh sb="29" eb="30">
      <t>オコナ</t>
    </rPh>
    <phoneticPr fontId="1"/>
  </si>
  <si>
    <t>経済7</t>
    <rPh sb="0" eb="2">
      <t>ケイザイ</t>
    </rPh>
    <phoneticPr fontId="1"/>
  </si>
  <si>
    <t>自社以外の経営資源活用</t>
    <phoneticPr fontId="1"/>
  </si>
  <si>
    <t>技術・ノウハウ、知的財産等に関する他社との連携・オープンイノベーションに取り組んでいる</t>
    <rPh sb="36" eb="37">
      <t>ト</t>
    </rPh>
    <rPh sb="38" eb="39">
      <t>ク</t>
    </rPh>
    <phoneticPr fontId="1"/>
  </si>
  <si>
    <t>自社の中核事業と非中核事業を見極め、戦略的に外部委託を行っている</t>
    <rPh sb="27" eb="28">
      <t>オコナ</t>
    </rPh>
    <phoneticPr fontId="1"/>
  </si>
  <si>
    <t>投資ファンドなどの外部資金を獲得している</t>
    <phoneticPr fontId="1"/>
  </si>
  <si>
    <t>経済8</t>
    <rPh sb="0" eb="2">
      <t>ケイザイ</t>
    </rPh>
    <phoneticPr fontId="1"/>
  </si>
  <si>
    <t>デジタル化による生産性向上</t>
    <phoneticPr fontId="1"/>
  </si>
  <si>
    <t>[KPI] 労働生産性（付加価値額÷従業員数）</t>
    <rPh sb="6" eb="11">
      <t>ロウドウセイサンセイ</t>
    </rPh>
    <rPh sb="12" eb="17">
      <t>フカカチガク</t>
    </rPh>
    <rPh sb="18" eb="22">
      <t>ジュウギョウインスウ</t>
    </rPh>
    <phoneticPr fontId="1"/>
  </si>
  <si>
    <t>デジタル化を推進する専用の部署や人材など、体制づくりを行っている</t>
    <rPh sb="10" eb="12">
      <t>センヨウ</t>
    </rPh>
    <rPh sb="13" eb="15">
      <t>ブショ</t>
    </rPh>
    <rPh sb="16" eb="18">
      <t>ジンザイ</t>
    </rPh>
    <rPh sb="27" eb="28">
      <t>オコナ</t>
    </rPh>
    <phoneticPr fontId="1"/>
  </si>
  <si>
    <t>デジタル化・DXに関する計画や方針を策定している</t>
    <phoneticPr fontId="1"/>
  </si>
  <si>
    <t>経済9</t>
    <rPh sb="0" eb="2">
      <t>ケイザイ</t>
    </rPh>
    <phoneticPr fontId="1"/>
  </si>
  <si>
    <t>[KPI] 従業員数</t>
    <rPh sb="6" eb="10">
      <t>ジュウギョウインスウ</t>
    </rPh>
    <phoneticPr fontId="1"/>
  </si>
  <si>
    <t>雇用の維持・拡大</t>
    <rPh sb="0" eb="2">
      <t>コヨウ</t>
    </rPh>
    <phoneticPr fontId="1"/>
  </si>
  <si>
    <t>採用後にミスマッチが起きないよう、インターンシップや内定後のフォローアップなどを行っている</t>
    <rPh sb="0" eb="3">
      <t>サイヨウゴ</t>
    </rPh>
    <rPh sb="40" eb="41">
      <t>オコナ</t>
    </rPh>
    <phoneticPr fontId="1"/>
  </si>
  <si>
    <t>会社の成⻑・発展に向けた事業転換や経営の多角化、設備投資を行っている</t>
    <rPh sb="29" eb="30">
      <t>オコナ</t>
    </rPh>
    <phoneticPr fontId="1"/>
  </si>
  <si>
    <t>新規出店や商圏拡大、M&amp;Aなどの事業拡大に取り組んでいる</t>
    <rPh sb="21" eb="22">
      <t>ト</t>
    </rPh>
    <rPh sb="23" eb="24">
      <t>ク</t>
    </rPh>
    <phoneticPr fontId="1"/>
  </si>
  <si>
    <t>事業転換や多角化、商圏拡大などの方針を踏まえた人材のスキル転換、処遇改善、採用活動を行っている</t>
    <rPh sb="42" eb="43">
      <t>オコナ</t>
    </rPh>
    <phoneticPr fontId="1"/>
  </si>
  <si>
    <t>経済10</t>
    <rPh sb="0" eb="2">
      <t>ケイザイ</t>
    </rPh>
    <phoneticPr fontId="1"/>
  </si>
  <si>
    <t>人材育成・能力開発</t>
    <phoneticPr fontId="1"/>
  </si>
  <si>
    <t>従業員のスキルを定期的に把握し、能力開発計画を策定・更新している</t>
    <rPh sb="8" eb="11">
      <t>テイキテキ</t>
    </rPh>
    <rPh sb="26" eb="28">
      <t>コウシン</t>
    </rPh>
    <phoneticPr fontId="1"/>
  </si>
  <si>
    <t>ジョブローテーションにより、計画的に従業員のスキルアップ・多能工化を図っている</t>
    <rPh sb="29" eb="33">
      <t>タノウコウカ</t>
    </rPh>
    <rPh sb="34" eb="35">
      <t>ハカ</t>
    </rPh>
    <phoneticPr fontId="1"/>
  </si>
  <si>
    <t>能力の向上を人事評価や処遇に反映させる仕組みを設けている</t>
    <rPh sb="0" eb="2">
      <t>ノウリョク</t>
    </rPh>
    <rPh sb="3" eb="5">
      <t>コウジョウ</t>
    </rPh>
    <rPh sb="6" eb="10">
      <t>ジンジヒョウカ</t>
    </rPh>
    <rPh sb="11" eb="13">
      <t>ショグウ</t>
    </rPh>
    <rPh sb="14" eb="16">
      <t>ハンエイ</t>
    </rPh>
    <rPh sb="19" eb="21">
      <t>シク</t>
    </rPh>
    <rPh sb="23" eb="24">
      <t>モウ</t>
    </rPh>
    <phoneticPr fontId="1"/>
  </si>
  <si>
    <t>外部研修への参加やeラーニングの活用を奨励し、積極的に受講させている</t>
    <rPh sb="16" eb="18">
      <t>カツヨウ</t>
    </rPh>
    <rPh sb="19" eb="21">
      <t>ショウレイ</t>
    </rPh>
    <rPh sb="27" eb="29">
      <t>ジュコウ</t>
    </rPh>
    <phoneticPr fontId="1"/>
  </si>
  <si>
    <t>経済＋</t>
    <rPh sb="0" eb="2">
      <t>ケイザイ</t>
    </rPh>
    <phoneticPr fontId="1"/>
  </si>
  <si>
    <t>※経済1～10に該当しない項目について記載（該当するものは対象外）</t>
    <rPh sb="1" eb="3">
      <t>ケイザイ</t>
    </rPh>
    <rPh sb="8" eb="10">
      <t>ガイトウ</t>
    </rPh>
    <rPh sb="13" eb="15">
      <t>コウモク</t>
    </rPh>
    <rPh sb="19" eb="21">
      <t>キサイ</t>
    </rPh>
    <rPh sb="22" eb="24">
      <t>ガイトウ</t>
    </rPh>
    <rPh sb="29" eb="32">
      <t>タイショウガイ</t>
    </rPh>
    <phoneticPr fontId="1"/>
  </si>
  <si>
    <t>環境1</t>
    <rPh sb="0" eb="2">
      <t>カンキョウ</t>
    </rPh>
    <phoneticPr fontId="1"/>
  </si>
  <si>
    <t>リスクを特定している（気候変動による災害リスクの主なもの
　急性リスク：洪水、台風、自然火災等／慢性リスク：海面上昇、高温、水不足等）</t>
    <rPh sb="4" eb="6">
      <t>トクテイ</t>
    </rPh>
    <rPh sb="24" eb="25">
      <t>オモ</t>
    </rPh>
    <phoneticPr fontId="1"/>
  </si>
  <si>
    <t>上記リスクの自社への影響を分析している（特定したリスクそれぞれについて記載）</t>
    <rPh sb="0" eb="2">
      <t>ジョウキ</t>
    </rPh>
    <rPh sb="6" eb="8">
      <t>ジシャ</t>
    </rPh>
    <rPh sb="10" eb="12">
      <t>エイキョウ</t>
    </rPh>
    <rPh sb="13" eb="15">
      <t>ブンセキ</t>
    </rPh>
    <rPh sb="20" eb="22">
      <t>トクテイ</t>
    </rPh>
    <rPh sb="35" eb="37">
      <t>キサイ</t>
    </rPh>
    <phoneticPr fontId="1"/>
  </si>
  <si>
    <t>上記リスクについて優先順位（発生頻度×影響の重大性）をつけている</t>
    <rPh sb="0" eb="2">
      <t>ジョウキ</t>
    </rPh>
    <rPh sb="9" eb="11">
      <t>ユウセン</t>
    </rPh>
    <rPh sb="11" eb="13">
      <t>ジュンイ</t>
    </rPh>
    <rPh sb="14" eb="16">
      <t>ハッセイ</t>
    </rPh>
    <rPh sb="16" eb="18">
      <t>ヒンド</t>
    </rPh>
    <rPh sb="19" eb="21">
      <t>エイキョウ</t>
    </rPh>
    <rPh sb="22" eb="24">
      <t>ジュウダイ</t>
    </rPh>
    <rPh sb="24" eb="25">
      <t>セイ</t>
    </rPh>
    <phoneticPr fontId="1"/>
  </si>
  <si>
    <t>環境2</t>
    <rPh sb="0" eb="2">
      <t>カンキョウ</t>
    </rPh>
    <phoneticPr fontId="1"/>
  </si>
  <si>
    <t>リスクを特定している（気候変動による社会・制度に関する4種類のリスク：政策・法規制、技術、市場、評判）</t>
    <rPh sb="4" eb="6">
      <t>トクテイ</t>
    </rPh>
    <rPh sb="18" eb="20">
      <t>シャカイ</t>
    </rPh>
    <rPh sb="21" eb="23">
      <t>セイド</t>
    </rPh>
    <rPh sb="24" eb="25">
      <t>カン</t>
    </rPh>
    <rPh sb="28" eb="30">
      <t>シュルイ</t>
    </rPh>
    <phoneticPr fontId="1"/>
  </si>
  <si>
    <t>環境3</t>
    <rPh sb="0" eb="2">
      <t>カンキョウ</t>
    </rPh>
    <phoneticPr fontId="1"/>
  </si>
  <si>
    <t>社会・制度の変化による機会について分析している</t>
    <rPh sb="0" eb="2">
      <t>シャカイ</t>
    </rPh>
    <rPh sb="3" eb="5">
      <t>セイド</t>
    </rPh>
    <rPh sb="6" eb="8">
      <t>ヘンカ</t>
    </rPh>
    <rPh sb="11" eb="13">
      <t>キカイ</t>
    </rPh>
    <rPh sb="17" eb="19">
      <t>ブンセキ</t>
    </rPh>
    <phoneticPr fontId="1"/>
  </si>
  <si>
    <t>自然環境の変化による機会について分析している</t>
    <rPh sb="0" eb="4">
      <t>シゼンカンキョウ</t>
    </rPh>
    <rPh sb="5" eb="7">
      <t>ヘンカ</t>
    </rPh>
    <rPh sb="10" eb="12">
      <t>キカイ</t>
    </rPh>
    <rPh sb="16" eb="18">
      <t>ブンセキ</t>
    </rPh>
    <phoneticPr fontId="1"/>
  </si>
  <si>
    <t>自社の製品・サービスが利用され、最終的に廃棄されることで環境に与える負荷について、分析している</t>
    <rPh sb="0" eb="2">
      <t>ジシャ</t>
    </rPh>
    <rPh sb="3" eb="5">
      <t>セイヒン</t>
    </rPh>
    <rPh sb="11" eb="13">
      <t>リヨウ</t>
    </rPh>
    <rPh sb="16" eb="18">
      <t>サイシュウ</t>
    </rPh>
    <rPh sb="18" eb="19">
      <t>テキ</t>
    </rPh>
    <rPh sb="20" eb="22">
      <t>ハイキ</t>
    </rPh>
    <rPh sb="28" eb="30">
      <t>カンキョウ</t>
    </rPh>
    <rPh sb="31" eb="32">
      <t>アタ</t>
    </rPh>
    <rPh sb="34" eb="36">
      <t>フカ</t>
    </rPh>
    <rPh sb="41" eb="43">
      <t>ブンセキ</t>
    </rPh>
    <phoneticPr fontId="1"/>
  </si>
  <si>
    <t>自社の事業活動が環境負荷の軽減に貢献する機会について分析している</t>
    <rPh sb="0" eb="2">
      <t>ジシャ</t>
    </rPh>
    <rPh sb="3" eb="7">
      <t>ジギョウカツドウ</t>
    </rPh>
    <rPh sb="8" eb="12">
      <t>カンキョウフカ</t>
    </rPh>
    <rPh sb="13" eb="15">
      <t>ケイゲン</t>
    </rPh>
    <rPh sb="16" eb="18">
      <t>コウケン</t>
    </rPh>
    <rPh sb="20" eb="22">
      <t>キカイ</t>
    </rPh>
    <rPh sb="26" eb="28">
      <t>ブンセキ</t>
    </rPh>
    <phoneticPr fontId="1"/>
  </si>
  <si>
    <t>環境4</t>
    <rPh sb="0" eb="2">
      <t>カンキョウ</t>
    </rPh>
    <phoneticPr fontId="1"/>
  </si>
  <si>
    <t>自社の事業活動（原材料・エネルギーの調達、生産、販売、使用、物流等）が環境に与える負荷（CO2や廃棄物、化学物質等の排出、大気汚染や生物多様性、海や森林にどう影響するか）について、分析している</t>
    <rPh sb="0" eb="2">
      <t>ジシャ</t>
    </rPh>
    <rPh sb="8" eb="11">
      <t>ゲンザイリョウ</t>
    </rPh>
    <rPh sb="35" eb="37">
      <t>カンキョウ</t>
    </rPh>
    <rPh sb="38" eb="39">
      <t>アタ</t>
    </rPh>
    <rPh sb="41" eb="43">
      <t>フカ</t>
    </rPh>
    <rPh sb="90" eb="92">
      <t>ブンセキ</t>
    </rPh>
    <phoneticPr fontId="1"/>
  </si>
  <si>
    <t>専門家による省エネ診断を実施し、削減に向けた助言・指導を受けている</t>
    <rPh sb="0" eb="3">
      <t>センモンカ</t>
    </rPh>
    <rPh sb="6" eb="7">
      <t>ショウ</t>
    </rPh>
    <rPh sb="9" eb="11">
      <t>シンダン</t>
    </rPh>
    <rPh sb="12" eb="14">
      <t>ジッシ</t>
    </rPh>
    <rPh sb="16" eb="18">
      <t>サクゲン</t>
    </rPh>
    <rPh sb="19" eb="20">
      <t>ム</t>
    </rPh>
    <rPh sb="22" eb="24">
      <t>ジョゲン</t>
    </rPh>
    <rPh sb="25" eb="27">
      <t>シドウ</t>
    </rPh>
    <rPh sb="28" eb="29">
      <t>ウ</t>
    </rPh>
    <phoneticPr fontId="1"/>
  </si>
  <si>
    <t>環境5</t>
    <rPh sb="0" eb="2">
      <t>カンキョウ</t>
    </rPh>
    <phoneticPr fontId="1"/>
  </si>
  <si>
    <t>節電マニュアルを作成し実践している</t>
    <rPh sb="11" eb="13">
      <t>ジッセン</t>
    </rPh>
    <phoneticPr fontId="1"/>
  </si>
  <si>
    <t>燃料消費量低減につながる設備等の運転を行っている</t>
    <rPh sb="0" eb="2">
      <t>ネンリョウ</t>
    </rPh>
    <rPh sb="2" eb="4">
      <t>ショウヒ</t>
    </rPh>
    <rPh sb="4" eb="5">
      <t>リョウ</t>
    </rPh>
    <rPh sb="5" eb="7">
      <t>テイゲン</t>
    </rPh>
    <rPh sb="12" eb="15">
      <t>セツビトウ</t>
    </rPh>
    <rPh sb="16" eb="18">
      <t>ウンテン</t>
    </rPh>
    <rPh sb="19" eb="20">
      <t>オコナ</t>
    </rPh>
    <phoneticPr fontId="1"/>
  </si>
  <si>
    <t>環境6</t>
    <rPh sb="0" eb="2">
      <t>カンキョウ</t>
    </rPh>
    <phoneticPr fontId="1"/>
  </si>
  <si>
    <t>環境7</t>
    <rPh sb="0" eb="2">
      <t>カンキョウ</t>
    </rPh>
    <phoneticPr fontId="1"/>
  </si>
  <si>
    <t>廃棄物の削減</t>
    <phoneticPr fontId="1"/>
  </si>
  <si>
    <t>[KPI] 総廃棄物発生量（※産業廃棄物だけでなく事業系一般廃棄物等も含む）</t>
    <rPh sb="33" eb="34">
      <t>トウ</t>
    </rPh>
    <phoneticPr fontId="1"/>
  </si>
  <si>
    <t>フードバンクやフードドライブ、フードシェアリングなどにより食品廃棄物削減を推進している</t>
    <rPh sb="37" eb="39">
      <t>スイシン</t>
    </rPh>
    <phoneticPr fontId="1"/>
  </si>
  <si>
    <t>廃棄物削減についての計画を策定し、具体的な取組を行っている</t>
    <rPh sb="0" eb="5">
      <t>ハイキブツサクゲン</t>
    </rPh>
    <rPh sb="13" eb="15">
      <t>サクテイ</t>
    </rPh>
    <rPh sb="17" eb="19">
      <t>グタイ</t>
    </rPh>
    <rPh sb="19" eb="20">
      <t>テキ</t>
    </rPh>
    <rPh sb="21" eb="23">
      <t>トリクミ</t>
    </rPh>
    <rPh sb="24" eb="25">
      <t>オコナ</t>
    </rPh>
    <phoneticPr fontId="1"/>
  </si>
  <si>
    <t>調達・設計・製造段階で、廃棄物をできるだけ出さないような対応を行っている</t>
    <rPh sb="0" eb="2">
      <t>チョウタツ</t>
    </rPh>
    <rPh sb="12" eb="15">
      <t>ハイキブツ</t>
    </rPh>
    <rPh sb="21" eb="22">
      <t>ダ</t>
    </rPh>
    <rPh sb="28" eb="30">
      <t>タイオウ</t>
    </rPh>
    <rPh sb="31" eb="32">
      <t>オコナ</t>
    </rPh>
    <phoneticPr fontId="1"/>
  </si>
  <si>
    <t>製品・サービスの提供段階で、廃棄物をできるだけ出さないような対応を行っている</t>
    <rPh sb="0" eb="2">
      <t>セイヒン</t>
    </rPh>
    <rPh sb="8" eb="12">
      <t>テイキョウダンカイ</t>
    </rPh>
    <rPh sb="14" eb="17">
      <t>ハイキブツ</t>
    </rPh>
    <rPh sb="23" eb="24">
      <t>ダ</t>
    </rPh>
    <rPh sb="30" eb="32">
      <t>タイオウ</t>
    </rPh>
    <rPh sb="33" eb="34">
      <t>オコナ</t>
    </rPh>
    <phoneticPr fontId="1"/>
  </si>
  <si>
    <t>廃棄物を資源として再利用することを事業実施上の仕組みとして取り入れている</t>
    <rPh sb="0" eb="3">
      <t>ハイキブツ</t>
    </rPh>
    <rPh sb="4" eb="6">
      <t>シゲン</t>
    </rPh>
    <rPh sb="9" eb="12">
      <t>サイリヨウ</t>
    </rPh>
    <rPh sb="17" eb="19">
      <t>ジギョウ</t>
    </rPh>
    <rPh sb="19" eb="21">
      <t>ジッシ</t>
    </rPh>
    <rPh sb="21" eb="22">
      <t>ジョウ</t>
    </rPh>
    <rPh sb="23" eb="25">
      <t>シク</t>
    </rPh>
    <rPh sb="29" eb="30">
      <t>ト</t>
    </rPh>
    <rPh sb="31" eb="32">
      <t>イ</t>
    </rPh>
    <phoneticPr fontId="1"/>
  </si>
  <si>
    <t>環境8</t>
    <rPh sb="0" eb="2">
      <t>カンキョウ</t>
    </rPh>
    <phoneticPr fontId="1"/>
  </si>
  <si>
    <t>水資源の適正な管理</t>
    <phoneticPr fontId="1"/>
  </si>
  <si>
    <t>[KPI] 年間使用量</t>
    <rPh sb="6" eb="11">
      <t>ネンカンシヨウリョウ</t>
    </rPh>
    <phoneticPr fontId="1"/>
  </si>
  <si>
    <t>工場内等で水を循環利用するための施設を整備している</t>
    <rPh sb="3" eb="4">
      <t>トウ</t>
    </rPh>
    <phoneticPr fontId="1"/>
  </si>
  <si>
    <t>環境9</t>
    <rPh sb="0" eb="2">
      <t>カンキョウ</t>
    </rPh>
    <phoneticPr fontId="1"/>
  </si>
  <si>
    <t>環境配慮型商品・サービスの提供</t>
    <phoneticPr fontId="1"/>
  </si>
  <si>
    <t>※自社自身の取組を記載（他者を促す内容は環境9で記載）</t>
    <rPh sb="1" eb="3">
      <t>ジシャ</t>
    </rPh>
    <rPh sb="3" eb="5">
      <t>ジシン</t>
    </rPh>
    <rPh sb="6" eb="8">
      <t>トリクミ</t>
    </rPh>
    <rPh sb="9" eb="11">
      <t>キサイ</t>
    </rPh>
    <rPh sb="12" eb="14">
      <t>タシャ</t>
    </rPh>
    <rPh sb="15" eb="16">
      <t>ウナガ</t>
    </rPh>
    <rPh sb="17" eb="19">
      <t>ナイヨウ</t>
    </rPh>
    <rPh sb="20" eb="22">
      <t>カンキョウ</t>
    </rPh>
    <rPh sb="24" eb="26">
      <t>キサイ</t>
    </rPh>
    <phoneticPr fontId="1"/>
  </si>
  <si>
    <t>生分解性など、廃棄時に環境負荷が少ない素材を使った製品を開発・販売している</t>
    <phoneticPr fontId="1"/>
  </si>
  <si>
    <t>グリーン商品の認定取得している</t>
    <phoneticPr fontId="1"/>
  </si>
  <si>
    <t>製品別カーボンフットプリントを算出し、製品・サービスに表示している</t>
    <rPh sb="19" eb="21">
      <t>セイヒン</t>
    </rPh>
    <phoneticPr fontId="1"/>
  </si>
  <si>
    <t>環境10</t>
    <rPh sb="0" eb="2">
      <t>カンキョウ</t>
    </rPh>
    <phoneticPr fontId="1"/>
  </si>
  <si>
    <t>環境面での社会貢献</t>
    <phoneticPr fontId="1"/>
  </si>
  <si>
    <t>生物多様性の保全のための植樹活動や野生鳥獣保護活動を行っている</t>
    <rPh sb="26" eb="27">
      <t>オコナ</t>
    </rPh>
    <phoneticPr fontId="1"/>
  </si>
  <si>
    <t xml:space="preserve">会社として、道路・海岸や砂丘など、地域の清掃活動を行っている </t>
    <rPh sb="6" eb="8">
      <t>ドウロ</t>
    </rPh>
    <rPh sb="17" eb="19">
      <t>チイキ</t>
    </rPh>
    <rPh sb="25" eb="26">
      <t>オコナ</t>
    </rPh>
    <phoneticPr fontId="1"/>
  </si>
  <si>
    <t>環境＋</t>
    <rPh sb="0" eb="2">
      <t>カンキョウ</t>
    </rPh>
    <phoneticPr fontId="1"/>
  </si>
  <si>
    <t>※環境1～10に該当しない項目について記載（該当するものは対象外）</t>
    <rPh sb="1" eb="3">
      <t>カンキョウ</t>
    </rPh>
    <rPh sb="8" eb="10">
      <t>ガイトウ</t>
    </rPh>
    <rPh sb="13" eb="15">
      <t>コウモク</t>
    </rPh>
    <rPh sb="19" eb="21">
      <t>キサイ</t>
    </rPh>
    <rPh sb="22" eb="24">
      <t>ガイトウ</t>
    </rPh>
    <rPh sb="29" eb="32">
      <t>タイショウガイ</t>
    </rPh>
    <phoneticPr fontId="1"/>
  </si>
  <si>
    <t>※自社自身の取組を記載（他者の支援は社会8または10で記載）</t>
    <rPh sb="1" eb="5">
      <t>ジシャジシン</t>
    </rPh>
    <rPh sb="15" eb="17">
      <t>シエン</t>
    </rPh>
    <rPh sb="18" eb="20">
      <t>シャカイ</t>
    </rPh>
    <phoneticPr fontId="1"/>
  </si>
  <si>
    <t>情報セキュリティに関する管理者や専門部署を設置している</t>
    <rPh sb="0" eb="2">
      <t>ジョウホウ</t>
    </rPh>
    <rPh sb="9" eb="10">
      <t>カン</t>
    </rPh>
    <rPh sb="12" eb="15">
      <t>カンリシャ</t>
    </rPh>
    <rPh sb="16" eb="20">
      <t>センモンブショ</t>
    </rPh>
    <rPh sb="21" eb="23">
      <t>セッチ</t>
    </rPh>
    <phoneticPr fontId="1"/>
  </si>
  <si>
    <t>※グループ企業間での取組は対象外</t>
    <rPh sb="5" eb="7">
      <t>キギョウ</t>
    </rPh>
    <rPh sb="7" eb="8">
      <t>カン</t>
    </rPh>
    <rPh sb="10" eb="12">
      <t>トリクミ</t>
    </rPh>
    <rPh sb="13" eb="16">
      <t>タイショウガイ</t>
    </rPh>
    <phoneticPr fontId="1"/>
  </si>
  <si>
    <t>業務間のデータを連携し全社的なデジタル化による業務変革・DXを進めている</t>
    <rPh sb="0" eb="2">
      <t>ギョウム</t>
    </rPh>
    <rPh sb="2" eb="3">
      <t>カン</t>
    </rPh>
    <rPh sb="8" eb="10">
      <t>レンケイ</t>
    </rPh>
    <rPh sb="11" eb="14">
      <t>ゼンシャテキ</t>
    </rPh>
    <rPh sb="23" eb="25">
      <t>ギョウム</t>
    </rPh>
    <rPh sb="25" eb="26">
      <t>カワ</t>
    </rPh>
    <phoneticPr fontId="1"/>
  </si>
  <si>
    <t>※採用活動そのものは対象外</t>
    <rPh sb="1" eb="5">
      <t>サイヨウカツドウ</t>
    </rPh>
    <rPh sb="10" eb="12">
      <t>タイショウ</t>
    </rPh>
    <rPh sb="12" eb="13">
      <t>ガイ</t>
    </rPh>
    <phoneticPr fontId="1"/>
  </si>
  <si>
    <t>従業員の資格取得を推奨し、要する費用を支援している</t>
    <rPh sb="0" eb="3">
      <t>ジュウギョウイン</t>
    </rPh>
    <rPh sb="4" eb="8">
      <t>シカクシュトク</t>
    </rPh>
    <rPh sb="9" eb="11">
      <t>スイショウ</t>
    </rPh>
    <rPh sb="13" eb="14">
      <t>ヨウ</t>
    </rPh>
    <rPh sb="16" eb="18">
      <t>ヒヨウ</t>
    </rPh>
    <rPh sb="19" eb="21">
      <t>シエン</t>
    </rPh>
    <phoneticPr fontId="1"/>
  </si>
  <si>
    <t>※ビジネスとしての活動は環境9に記載</t>
    <phoneticPr fontId="1"/>
  </si>
  <si>
    <t>安全衛生委員会の設置など、社内体制を整備している</t>
    <rPh sb="0" eb="7">
      <t>アンゼンエイセイイインカイ</t>
    </rPh>
    <rPh sb="8" eb="10">
      <t>セッチ</t>
    </rPh>
    <rPh sb="13" eb="15">
      <t>シャナイ</t>
    </rPh>
    <rPh sb="15" eb="17">
      <t>タイセイ</t>
    </rPh>
    <rPh sb="18" eb="20">
      <t>セイビ</t>
    </rPh>
    <phoneticPr fontId="1"/>
  </si>
  <si>
    <t>安全意識を醸成する外部の活動に参加している</t>
    <rPh sb="0" eb="4">
      <t>アンゼンイシキ</t>
    </rPh>
    <rPh sb="5" eb="7">
      <t>ジョウセイ</t>
    </rPh>
    <rPh sb="9" eb="11">
      <t>ガイブ</t>
    </rPh>
    <rPh sb="12" eb="14">
      <t>カツドウ</t>
    </rPh>
    <rPh sb="15" eb="17">
      <t>サンカ</t>
    </rPh>
    <phoneticPr fontId="1"/>
  </si>
  <si>
    <t>必要な施設・設備の導入、改善を行っている</t>
    <rPh sb="0" eb="2">
      <t>ヒツヨウ</t>
    </rPh>
    <rPh sb="3" eb="5">
      <t>シセツ</t>
    </rPh>
    <rPh sb="6" eb="8">
      <t>セツビ</t>
    </rPh>
    <rPh sb="9" eb="11">
      <t>ドウニュウ</t>
    </rPh>
    <rPh sb="12" eb="14">
      <t>カイゼン</t>
    </rPh>
    <rPh sb="15" eb="16">
      <t>オコナ</t>
    </rPh>
    <phoneticPr fontId="1"/>
  </si>
  <si>
    <t>試行雇用や職場適応訓練などの受け入れ体制づくりを行っている</t>
    <rPh sb="24" eb="25">
      <t>オコナ</t>
    </rPh>
    <phoneticPr fontId="1"/>
  </si>
  <si>
    <t>従業員へのヒアリングなどにより、課題等の実態把握を行っている</t>
    <rPh sb="0" eb="3">
      <t>ジュウギョウイン</t>
    </rPh>
    <rPh sb="16" eb="19">
      <t>カダイトウ</t>
    </rPh>
    <rPh sb="20" eb="24">
      <t>ジッタイハアク</t>
    </rPh>
    <rPh sb="25" eb="26">
      <t>オコナ</t>
    </rPh>
    <phoneticPr fontId="1"/>
  </si>
  <si>
    <t>個人情報や機密情報の入手、利用、保管、提供、消去等の取扱ルールを設けている</t>
    <rPh sb="24" eb="25">
      <t>トウ</t>
    </rPh>
    <rPh sb="32" eb="33">
      <t>モウ</t>
    </rPh>
    <phoneticPr fontId="1"/>
  </si>
  <si>
    <t>セキュリティについて、専門機関の診断・指導を受けている</t>
    <rPh sb="19" eb="21">
      <t>シドウ</t>
    </rPh>
    <rPh sb="22" eb="23">
      <t>ウ</t>
    </rPh>
    <phoneticPr fontId="1"/>
  </si>
  <si>
    <t>ISMS認証やPマークなどを取得している</t>
    <rPh sb="4" eb="6">
      <t>ニンショウ</t>
    </rPh>
    <rPh sb="14" eb="16">
      <t>シュトク</t>
    </rPh>
    <phoneticPr fontId="1"/>
  </si>
  <si>
    <t>その他、具体的なセキュリティ対策を実施している</t>
    <rPh sb="2" eb="3">
      <t>タ</t>
    </rPh>
    <rPh sb="4" eb="7">
      <t>グタイテキ</t>
    </rPh>
    <rPh sb="14" eb="16">
      <t>タイサク</t>
    </rPh>
    <rPh sb="17" eb="19">
      <t>ジッシ</t>
    </rPh>
    <phoneticPr fontId="1"/>
  </si>
  <si>
    <t>コンプライアンス委員会の設置など、チェック体制を設けている</t>
    <phoneticPr fontId="1"/>
  </si>
  <si>
    <t>関係企業、業界団体のネットワークに参加し、情報収集や情報交換を行っている</t>
    <rPh sb="0" eb="4">
      <t>カンケイキギョウ</t>
    </rPh>
    <rPh sb="5" eb="9">
      <t>ギョウカイダンタイ</t>
    </rPh>
    <rPh sb="17" eb="19">
      <t>サンカ</t>
    </rPh>
    <rPh sb="21" eb="23">
      <t>ジョウホウ</t>
    </rPh>
    <rPh sb="23" eb="25">
      <t>シュウシュウ</t>
    </rPh>
    <rPh sb="26" eb="28">
      <t>ジョウホウ</t>
    </rPh>
    <rPh sb="28" eb="30">
      <t>コウカン</t>
    </rPh>
    <rPh sb="31" eb="32">
      <t>オコナ</t>
    </rPh>
    <phoneticPr fontId="1"/>
  </si>
  <si>
    <t>離職防止、ES向上に向けた取組を行っている</t>
    <rPh sb="0" eb="4">
      <t>リショクボウシ</t>
    </rPh>
    <rPh sb="7" eb="9">
      <t>コウジョウ</t>
    </rPh>
    <rPh sb="10" eb="11">
      <t>ム</t>
    </rPh>
    <rPh sb="13" eb="15">
      <t>トリクミ</t>
    </rPh>
    <rPh sb="16" eb="17">
      <t>オコナ</t>
    </rPh>
    <phoneticPr fontId="1"/>
  </si>
  <si>
    <t>学校や地域に対して、環境教育活動を実施している</t>
    <rPh sb="0" eb="2">
      <t>ガッコウ</t>
    </rPh>
    <rPh sb="3" eb="5">
      <t>チイキ</t>
    </rPh>
    <rPh sb="6" eb="7">
      <t>タイ</t>
    </rPh>
    <rPh sb="10" eb="14">
      <t>カンキョウキョウイク</t>
    </rPh>
    <rPh sb="14" eb="16">
      <t>カツドウ</t>
    </rPh>
    <rPh sb="17" eb="19">
      <t>ジッシ</t>
    </rPh>
    <phoneticPr fontId="1"/>
  </si>
  <si>
    <t>環境保全のための寄附、寄贈等を実施している</t>
    <rPh sb="0" eb="2">
      <t>カンキョウ</t>
    </rPh>
    <rPh sb="2" eb="4">
      <t>ホゼン</t>
    </rPh>
    <rPh sb="8" eb="10">
      <t>キフ</t>
    </rPh>
    <rPh sb="11" eb="14">
      <t>キゾウトウ</t>
    </rPh>
    <rPh sb="15" eb="17">
      <t>ジッシ</t>
    </rPh>
    <phoneticPr fontId="1"/>
  </si>
  <si>
    <t>労災防止のための具体的な施設・設備の導入・改善を行っている</t>
    <rPh sb="12" eb="14">
      <t>シセツ</t>
    </rPh>
    <rPh sb="15" eb="17">
      <t>セツビ</t>
    </rPh>
    <rPh sb="18" eb="20">
      <t>ドウニュウ</t>
    </rPh>
    <rPh sb="21" eb="23">
      <t>カイゼン</t>
    </rPh>
    <rPh sb="24" eb="25">
      <t>オコナ</t>
    </rPh>
    <phoneticPr fontId="1"/>
  </si>
  <si>
    <t>※女性、障がい者以外の取組を記載、採用活動の記載は不要</t>
    <rPh sb="17" eb="21">
      <t>サイヨウカツドウ</t>
    </rPh>
    <rPh sb="22" eb="24">
      <t>キサイ</t>
    </rPh>
    <rPh sb="25" eb="27">
      <t>フヨウ</t>
    </rPh>
    <phoneticPr fontId="1"/>
  </si>
  <si>
    <t>高齢者の特性に応じた仕事内容の工夫や施設整備・設備導入を行っている</t>
    <rPh sb="0" eb="3">
      <t>コウレイシャ</t>
    </rPh>
    <rPh sb="4" eb="6">
      <t>トクセイ</t>
    </rPh>
    <rPh sb="7" eb="8">
      <t>オウ</t>
    </rPh>
    <rPh sb="10" eb="12">
      <t>シゴト</t>
    </rPh>
    <rPh sb="12" eb="14">
      <t>ナイヨウ</t>
    </rPh>
    <rPh sb="15" eb="17">
      <t>クフウ</t>
    </rPh>
    <rPh sb="18" eb="20">
      <t>シセツ</t>
    </rPh>
    <rPh sb="20" eb="22">
      <t>セイビ</t>
    </rPh>
    <rPh sb="23" eb="27">
      <t>セツビドウニュウ</t>
    </rPh>
    <rPh sb="28" eb="29">
      <t>オコナ</t>
    </rPh>
    <phoneticPr fontId="1"/>
  </si>
  <si>
    <t>※ビジネスとしての活動は社会8、環境に関するものは環境10に記載</t>
    <rPh sb="12" eb="14">
      <t>シャカイ</t>
    </rPh>
    <phoneticPr fontId="1"/>
  </si>
  <si>
    <t>営業・仕入れ・販売、開発・製造管理など、個別業務のデジタル化を行っている</t>
    <rPh sb="3" eb="5">
      <t>シイ</t>
    </rPh>
    <rPh sb="20" eb="24">
      <t>コベツギョウム</t>
    </rPh>
    <rPh sb="29" eb="30">
      <t>カ</t>
    </rPh>
    <rPh sb="31" eb="32">
      <t>オコナ</t>
    </rPh>
    <phoneticPr fontId="1"/>
  </si>
  <si>
    <t>事業別、事業所別の廃棄物排出量について、インパクトの大きな内訳を把握・分析している</t>
    <rPh sb="0" eb="2">
      <t>ジギョウ</t>
    </rPh>
    <rPh sb="2" eb="3">
      <t>ベツ</t>
    </rPh>
    <rPh sb="4" eb="8">
      <t>ジギョウショベツ</t>
    </rPh>
    <rPh sb="9" eb="12">
      <t>ハイキブツ</t>
    </rPh>
    <rPh sb="12" eb="14">
      <t>ハイシュツ</t>
    </rPh>
    <rPh sb="14" eb="15">
      <t>リョウ</t>
    </rPh>
    <rPh sb="26" eb="27">
      <t>オオ</t>
    </rPh>
    <rPh sb="29" eb="31">
      <t>ウチワケ</t>
    </rPh>
    <rPh sb="32" eb="34">
      <t>ハアク</t>
    </rPh>
    <rPh sb="35" eb="37">
      <t>ブンセキ</t>
    </rPh>
    <phoneticPr fontId="1"/>
  </si>
  <si>
    <t>事業別、事業所別の使用量について、インパクトの大きな内訳を把握・分析している</t>
    <rPh sb="0" eb="2">
      <t>ジギョウ</t>
    </rPh>
    <rPh sb="2" eb="3">
      <t>ベツ</t>
    </rPh>
    <rPh sb="4" eb="8">
      <t>ジギョウショベツ</t>
    </rPh>
    <rPh sb="9" eb="11">
      <t>シヨウ</t>
    </rPh>
    <rPh sb="11" eb="12">
      <t>リョウ</t>
    </rPh>
    <rPh sb="23" eb="24">
      <t>オオ</t>
    </rPh>
    <rPh sb="26" eb="28">
      <t>ウチワケ</t>
    </rPh>
    <rPh sb="29" eb="31">
      <t>ハアク</t>
    </rPh>
    <rPh sb="32" eb="34">
      <t>ブンセキ</t>
    </rPh>
    <phoneticPr fontId="1"/>
  </si>
  <si>
    <t>水使用量削減についての計画を策定し、具体的な取組を行っている</t>
    <rPh sb="0" eb="1">
      <t>ミズ</t>
    </rPh>
    <rPh sb="1" eb="4">
      <t>シヨウリョウ</t>
    </rPh>
    <rPh sb="4" eb="6">
      <t>サクゲン</t>
    </rPh>
    <rPh sb="14" eb="16">
      <t>サクテイ</t>
    </rPh>
    <rPh sb="18" eb="20">
      <t>グタイ</t>
    </rPh>
    <rPh sb="20" eb="21">
      <t>テキ</t>
    </rPh>
    <rPh sb="22" eb="24">
      <t>トリクミ</t>
    </rPh>
    <rPh sb="25" eb="26">
      <t>オコナ</t>
    </rPh>
    <phoneticPr fontId="1"/>
  </si>
  <si>
    <t>水質汚濁防止法等に基づき、排水の水質等について、適正な管理・運用を行っている</t>
    <rPh sb="13" eb="15">
      <t>ハイスイ</t>
    </rPh>
    <rPh sb="16" eb="18">
      <t>スイシツ</t>
    </rPh>
    <rPh sb="18" eb="19">
      <t>トウ</t>
    </rPh>
    <rPh sb="33" eb="34">
      <t>オコナ</t>
    </rPh>
    <phoneticPr fontId="1"/>
  </si>
  <si>
    <t>チェック欄</t>
    <rPh sb="4" eb="5">
      <t>ラン</t>
    </rPh>
    <phoneticPr fontId="1"/>
  </si>
  <si>
    <t>従業員数</t>
    <rPh sb="0" eb="4">
      <t>ジュウギョウインスウ</t>
    </rPh>
    <phoneticPr fontId="1"/>
  </si>
  <si>
    <t>非正規雇用</t>
    <rPh sb="0" eb="5">
      <t>ヒセイキコヨウ</t>
    </rPh>
    <phoneticPr fontId="1"/>
  </si>
  <si>
    <t>非正規労働者の正規への転換など、非正規労働者の処遇改善を推進している</t>
    <rPh sb="16" eb="22">
      <t>ヒセイキロウドウシャ</t>
    </rPh>
    <rPh sb="23" eb="27">
      <t>ショグウカイゼン</t>
    </rPh>
    <rPh sb="28" eb="30">
      <t>スイシン</t>
    </rPh>
    <phoneticPr fontId="1"/>
  </si>
  <si>
    <t>外国人雇用</t>
    <rPh sb="0" eb="3">
      <t>ガイコクジン</t>
    </rPh>
    <rPh sb="3" eb="5">
      <t>コヨウ</t>
    </rPh>
    <phoneticPr fontId="1"/>
  </si>
  <si>
    <t>[KPI]</t>
    <phoneticPr fontId="1"/>
  </si>
  <si>
    <t>リスト数</t>
    <rPh sb="3" eb="4">
      <t>スウ</t>
    </rPh>
    <phoneticPr fontId="1"/>
  </si>
  <si>
    <t>必須判定</t>
    <rPh sb="0" eb="2">
      <t>ヒッス</t>
    </rPh>
    <rPh sb="2" eb="4">
      <t>ハンテイ</t>
    </rPh>
    <phoneticPr fontId="1"/>
  </si>
  <si>
    <t>社会</t>
    <rPh sb="0" eb="2">
      <t>シャカイ</t>
    </rPh>
    <phoneticPr fontId="1"/>
  </si>
  <si>
    <t>経済</t>
    <rPh sb="0" eb="2">
      <t>ケイザイ</t>
    </rPh>
    <phoneticPr fontId="1"/>
  </si>
  <si>
    <t>環境</t>
    <rPh sb="0" eb="2">
      <t>カンキョウ</t>
    </rPh>
    <phoneticPr fontId="1"/>
  </si>
  <si>
    <t>KPI除く✓数</t>
    <rPh sb="3" eb="4">
      <t>ノゾ</t>
    </rPh>
    <rPh sb="6" eb="7">
      <t>スウ</t>
    </rPh>
    <phoneticPr fontId="1"/>
  </si>
  <si>
    <t>経営者の年齢</t>
    <rPh sb="0" eb="3">
      <t>ケイエイシャ</t>
    </rPh>
    <rPh sb="4" eb="6">
      <t>ネンレイ</t>
    </rPh>
    <phoneticPr fontId="1"/>
  </si>
  <si>
    <t>その他（※法令の規定への対応は対象外）</t>
    <rPh sb="2" eb="3">
      <t>タ</t>
    </rPh>
    <rPh sb="5" eb="7">
      <t>ホウレイ</t>
    </rPh>
    <rPh sb="8" eb="10">
      <t>キテイ</t>
    </rPh>
    <rPh sb="12" eb="14">
      <t>タイオウ</t>
    </rPh>
    <rPh sb="15" eb="18">
      <t>タイショウガイ</t>
    </rPh>
    <phoneticPr fontId="1"/>
  </si>
  <si>
    <t>判定基準</t>
    <rPh sb="0" eb="4">
      <t>ハンテイキジュン</t>
    </rPh>
    <phoneticPr fontId="1"/>
  </si>
  <si>
    <t>✓数</t>
    <rPh sb="1" eb="2">
      <t>スウ</t>
    </rPh>
    <phoneticPr fontId="1"/>
  </si>
  <si>
    <t>✓率</t>
    <rPh sb="1" eb="2">
      <t>リツ</t>
    </rPh>
    <phoneticPr fontId="1"/>
  </si>
  <si>
    <t>省エネに対応した建物改修を行っている</t>
    <rPh sb="13" eb="14">
      <t>オコナ</t>
    </rPh>
    <phoneticPr fontId="1"/>
  </si>
  <si>
    <t>合計</t>
    <rPh sb="0" eb="2">
      <t>ゴウケイ</t>
    </rPh>
    <phoneticPr fontId="1"/>
  </si>
  <si>
    <t>（○となった取組項目数とその各側面の判定）</t>
    <rPh sb="6" eb="11">
      <t>トリクミコウモクスウ</t>
    </rPh>
    <rPh sb="14" eb="17">
      <t>カクソクメン</t>
    </rPh>
    <rPh sb="18" eb="20">
      <t>ハンテイ</t>
    </rPh>
    <phoneticPr fontId="1"/>
  </si>
  <si>
    <t>（各側面で○となった取組項目数の合計と全体の判定）</t>
    <rPh sb="1" eb="4">
      <t>カクソクメン</t>
    </rPh>
    <rPh sb="10" eb="15">
      <t>トリクミコウモクスウ</t>
    </rPh>
    <rPh sb="16" eb="18">
      <t>ゴウケイ</t>
    </rPh>
    <rPh sb="19" eb="21">
      <t>ゼンタイ</t>
    </rPh>
    <rPh sb="22" eb="24">
      <t>ハンテイ</t>
    </rPh>
    <phoneticPr fontId="1"/>
  </si>
  <si>
    <t>【1年目】
・
【2年目】
・
【3年目】
・</t>
    <rPh sb="2" eb="4">
      <t>ネンメ</t>
    </rPh>
    <rPh sb="10" eb="12">
      <t>ネンメ</t>
    </rPh>
    <rPh sb="18" eb="20">
      <t>ネンメ</t>
    </rPh>
    <phoneticPr fontId="1"/>
  </si>
  <si>
    <t>【1年目】
・
【2年目】
・
【3年目】
・</t>
    <phoneticPr fontId="1"/>
  </si>
  <si>
    <t>自然環境の変化が経営にもたらす影響</t>
    <phoneticPr fontId="1"/>
  </si>
  <si>
    <t>【気候変動リスク・機会の分析・対策①】</t>
    <phoneticPr fontId="1"/>
  </si>
  <si>
    <t xml:space="preserve">社会･制度の変化が経営にもたらす影響 </t>
    <phoneticPr fontId="1"/>
  </si>
  <si>
    <t>【気候変動リスク・機会の分析・対策②】</t>
    <phoneticPr fontId="1"/>
  </si>
  <si>
    <t>自社の事業活動が引き起こす影響</t>
    <rPh sb="13" eb="15">
      <t>エイキョウ</t>
    </rPh>
    <phoneticPr fontId="1"/>
  </si>
  <si>
    <t>【環境負荷リスクの分析・対策】</t>
    <phoneticPr fontId="1"/>
  </si>
  <si>
    <t>【カーボンニュートラル①＜省エネ＞】</t>
    <phoneticPr fontId="1"/>
  </si>
  <si>
    <t>【カーボンニュートラル②＜省エネ＞】</t>
    <phoneticPr fontId="1"/>
  </si>
  <si>
    <t>再生可能エネルギーの導入</t>
    <phoneticPr fontId="1"/>
  </si>
  <si>
    <t>【カーボンニュートラル③＜創エネ＞】</t>
    <phoneticPr fontId="1"/>
  </si>
  <si>
    <t>労働災害の防止</t>
    <phoneticPr fontId="1"/>
  </si>
  <si>
    <t>セキュリティ対策</t>
    <phoneticPr fontId="1"/>
  </si>
  <si>
    <t xml:space="preserve">後継者の確保 </t>
    <phoneticPr fontId="1"/>
  </si>
  <si>
    <t>分析・検討内容等を記載</t>
    <rPh sb="0" eb="2">
      <t>ブンセキ</t>
    </rPh>
    <rPh sb="3" eb="5">
      <t>ケントウ</t>
    </rPh>
    <rPh sb="5" eb="7">
      <t>ナイヨウ</t>
    </rPh>
    <rPh sb="7" eb="8">
      <t>トウ</t>
    </rPh>
    <rPh sb="9" eb="11">
      <t>キサイ</t>
    </rPh>
    <phoneticPr fontId="1"/>
  </si>
  <si>
    <t>2030年の目標</t>
    <rPh sb="4" eb="5">
      <t>ネン</t>
    </rPh>
    <rPh sb="6" eb="8">
      <t>モクヒョウ</t>
    </rPh>
    <phoneticPr fontId="1"/>
  </si>
  <si>
    <t>進捗状況(1年後)</t>
    <rPh sb="0" eb="2">
      <t>シンチョク</t>
    </rPh>
    <rPh sb="2" eb="4">
      <t>ジョウキョウ</t>
    </rPh>
    <phoneticPr fontId="1"/>
  </si>
  <si>
    <t>進捗状況(2年後)</t>
    <rPh sb="0" eb="2">
      <t>シンチョク</t>
    </rPh>
    <rPh sb="2" eb="4">
      <t>ジョウキョウ</t>
    </rPh>
    <rPh sb="6" eb="8">
      <t>ネンゴ</t>
    </rPh>
    <phoneticPr fontId="1"/>
  </si>
  <si>
    <r>
      <t>進捗度</t>
    </r>
    <r>
      <rPr>
        <sz val="8"/>
        <color theme="1"/>
        <rFont val="Meiryo UI"/>
        <family val="3"/>
        <charset val="128"/>
      </rPr>
      <t>(1年後)</t>
    </r>
    <rPh sb="0" eb="3">
      <t>シンチョクド</t>
    </rPh>
    <phoneticPr fontId="1"/>
  </si>
  <si>
    <r>
      <t>進捗度</t>
    </r>
    <r>
      <rPr>
        <sz val="8"/>
        <color theme="1"/>
        <rFont val="Meiryo UI"/>
        <family val="3"/>
        <charset val="128"/>
      </rPr>
      <t>(2年後)</t>
    </r>
    <rPh sb="0" eb="2">
      <t>シンチョク</t>
    </rPh>
    <rPh sb="2" eb="3">
      <t>ド</t>
    </rPh>
    <rPh sb="5" eb="7">
      <t>ネンゴ</t>
    </rPh>
    <phoneticPr fontId="1"/>
  </si>
  <si>
    <t>「食パラダイス鳥取県」アンバサダーに登録している</t>
    <phoneticPr fontId="1"/>
  </si>
  <si>
    <t>法令順守の取組の徹底（必須）</t>
    <rPh sb="11" eb="13">
      <t>ヒッス</t>
    </rPh>
    <phoneticPr fontId="1"/>
  </si>
  <si>
    <t>【1年目】
・
【2年目】
・
【3年目】
・</t>
    <phoneticPr fontId="1"/>
  </si>
  <si>
    <t>上記以外の社会課題解決型の商品・サービスの開発・提供を行っている</t>
    <rPh sb="0" eb="2">
      <t>ジョウキ</t>
    </rPh>
    <rPh sb="2" eb="4">
      <t>イガイ</t>
    </rPh>
    <rPh sb="5" eb="12">
      <t>シャカイカダイカイケツガタ</t>
    </rPh>
    <rPh sb="13" eb="15">
      <t>ショウヒン</t>
    </rPh>
    <rPh sb="21" eb="23">
      <t>カイハツ</t>
    </rPh>
    <rPh sb="24" eb="26">
      <t>テイキョウ</t>
    </rPh>
    <rPh sb="27" eb="28">
      <t>オコナ</t>
    </rPh>
    <phoneticPr fontId="1"/>
  </si>
  <si>
    <t>上記以外の環境課題解決型の商品・サービスの開発・提供を行っている</t>
    <rPh sb="0" eb="4">
      <t>ジョウキイガイ</t>
    </rPh>
    <rPh sb="5" eb="7">
      <t>カンキョウ</t>
    </rPh>
    <rPh sb="7" eb="9">
      <t>カダイ</t>
    </rPh>
    <rPh sb="9" eb="11">
      <t>カイケツ</t>
    </rPh>
    <rPh sb="11" eb="12">
      <t>ガタ</t>
    </rPh>
    <rPh sb="13" eb="15">
      <t>ショウヒン</t>
    </rPh>
    <rPh sb="21" eb="23">
      <t>カイハツ</t>
    </rPh>
    <rPh sb="24" eb="26">
      <t>テイキョウ</t>
    </rPh>
    <rPh sb="27" eb="28">
      <t>オコナ</t>
    </rPh>
    <phoneticPr fontId="1"/>
  </si>
  <si>
    <t>上記以外の休暇を取得しやすい独自の仕組みを設けている</t>
    <rPh sb="0" eb="4">
      <t>ジョウキイガイ</t>
    </rPh>
    <rPh sb="5" eb="7">
      <t>キュウカ</t>
    </rPh>
    <rPh sb="8" eb="10">
      <t>シュトク</t>
    </rPh>
    <rPh sb="14" eb="16">
      <t>ドクジ</t>
    </rPh>
    <rPh sb="17" eb="19">
      <t>シク</t>
    </rPh>
    <rPh sb="21" eb="22">
      <t>モウ</t>
    </rPh>
    <phoneticPr fontId="1"/>
  </si>
  <si>
    <t>自社事業に関わる法令を把握・社内共有し、遵守している</t>
    <rPh sb="11" eb="13">
      <t>ハアク</t>
    </rPh>
    <rPh sb="14" eb="16">
      <t>シャナイ</t>
    </rPh>
    <rPh sb="16" eb="18">
      <t>キョウユウ</t>
    </rPh>
    <rPh sb="20" eb="22">
      <t>ジュンシュ</t>
    </rPh>
    <phoneticPr fontId="1"/>
  </si>
  <si>
    <t>地元自治会との交流イベント主催、防災訓練への参加など、地域活性化の取組を行っている</t>
    <rPh sb="16" eb="18">
      <t>ボウサイ</t>
    </rPh>
    <rPh sb="18" eb="20">
      <t>クンレン</t>
    </rPh>
    <rPh sb="22" eb="24">
      <t>サンカ</t>
    </rPh>
    <rPh sb="36" eb="37">
      <t>オコナ</t>
    </rPh>
    <phoneticPr fontId="1"/>
  </si>
  <si>
    <t>自社事業に影響を及ぼし得る、顧客のライフスタイル、価値観の変化を把握し、分析している</t>
    <rPh sb="8" eb="9">
      <t>オヨ</t>
    </rPh>
    <rPh sb="11" eb="12">
      <t>ウ</t>
    </rPh>
    <rPh sb="32" eb="34">
      <t>ハアク</t>
    </rPh>
    <phoneticPr fontId="1"/>
  </si>
  <si>
    <t>業務に必要なスキルマップを作成・更新している</t>
    <rPh sb="16" eb="18">
      <t>コウシン</t>
    </rPh>
    <phoneticPr fontId="1"/>
  </si>
  <si>
    <t>燃料消費量の可視化と削減
（Scope1）</t>
    <rPh sb="6" eb="9">
      <t>カシカ</t>
    </rPh>
    <phoneticPr fontId="1"/>
  </si>
  <si>
    <t>[KPI] Scope1のCO2排出量</t>
    <rPh sb="16" eb="19">
      <t>ハイシュツリョウ</t>
    </rPh>
    <phoneticPr fontId="1"/>
  </si>
  <si>
    <t>電力消費量の可視化と削減
（Scope2）</t>
    <rPh sb="6" eb="9">
      <t>カシカ</t>
    </rPh>
    <phoneticPr fontId="1"/>
  </si>
  <si>
    <t>EMS（エネルギーマネジメントシステム）を導入し、エネルギーの使用状況を可視化やエネルギー運用の効率化を行っている</t>
    <phoneticPr fontId="1"/>
  </si>
  <si>
    <t>省エネ設備（高効率ボイラ等）の導入・更新を行っている</t>
    <phoneticPr fontId="1"/>
  </si>
  <si>
    <t>EMS（エネルギーマネジメントシステム）を導入し、エネルギーの使用状況を可視化やエネルギー運用の効率化を行っている</t>
    <phoneticPr fontId="1"/>
  </si>
  <si>
    <t>CO2総排出量削減のため燃料を電気や都市ガスへ切り替えている</t>
    <phoneticPr fontId="1"/>
  </si>
  <si>
    <t>[KPI] 全使用電力に占める再エネ電力の割合</t>
    <phoneticPr fontId="1"/>
  </si>
  <si>
    <t>再エネ設備を設置し、発電した電気や発生した熱を自家消費している（売電など他社へ供給している場合は環境9へ）</t>
    <rPh sb="0" eb="1">
      <t>サイ</t>
    </rPh>
    <rPh sb="3" eb="5">
      <t>セツビ</t>
    </rPh>
    <rPh sb="6" eb="8">
      <t>セッチ</t>
    </rPh>
    <rPh sb="10" eb="12">
      <t>ハツデン</t>
    </rPh>
    <rPh sb="14" eb="16">
      <t>デンキ</t>
    </rPh>
    <rPh sb="17" eb="19">
      <t>ハッセイ</t>
    </rPh>
    <rPh sb="21" eb="22">
      <t>ネツ</t>
    </rPh>
    <rPh sb="23" eb="25">
      <t>ジカ</t>
    </rPh>
    <rPh sb="25" eb="27">
      <t>ショウヒ</t>
    </rPh>
    <rPh sb="32" eb="34">
      <t>バイデン</t>
    </rPh>
    <rPh sb="36" eb="38">
      <t>タシャ</t>
    </rPh>
    <rPh sb="39" eb="41">
      <t>キョウキュウ</t>
    </rPh>
    <rPh sb="45" eb="47">
      <t>バアイ</t>
    </rPh>
    <rPh sb="48" eb="50">
      <t>カンキョウ</t>
    </rPh>
    <phoneticPr fontId="1"/>
  </si>
  <si>
    <t>グリーン電力証書の活用など、再エネ由来の電力を調達している</t>
    <rPh sb="9" eb="11">
      <t>カツヨウ</t>
    </rPh>
    <phoneticPr fontId="1"/>
  </si>
  <si>
    <t>調達時には、グリーン商品や森林認証（FSC、SGEC）を受けた商品など、環境に優しい商品を選定している</t>
    <rPh sb="0" eb="3">
      <t>チョウタツジ</t>
    </rPh>
    <rPh sb="10" eb="12">
      <t>ショウヒン</t>
    </rPh>
    <rPh sb="28" eb="29">
      <t>ウ</t>
    </rPh>
    <rPh sb="31" eb="33">
      <t>ショウヒン</t>
    </rPh>
    <rPh sb="36" eb="38">
      <t>カンキョウ</t>
    </rPh>
    <rPh sb="39" eb="40">
      <t>ヤサ</t>
    </rPh>
    <rPh sb="42" eb="44">
      <t>ショウヒン</t>
    </rPh>
    <phoneticPr fontId="1"/>
  </si>
  <si>
    <t>J-クレジット購入又は共生の森づくりへの参加により、地域の森林保全に貢献している</t>
    <rPh sb="34" eb="36">
      <t>コウケン</t>
    </rPh>
    <phoneticPr fontId="1"/>
  </si>
  <si>
    <t>再エネ設備を設置し、発電した電気をFIT売電したり、発生した熱を他者に供給している（自家消費している場合は環境6へ）</t>
    <rPh sb="42" eb="46">
      <t>ジカショウヒ</t>
    </rPh>
    <phoneticPr fontId="1"/>
  </si>
  <si>
    <t>判定</t>
    <rPh sb="0" eb="2">
      <t>ハンテイ</t>
    </rPh>
    <phoneticPr fontId="1"/>
  </si>
  <si>
    <t>★</t>
    <phoneticPr fontId="1"/>
  </si>
  <si>
    <t>専門家から助言・指導を受けながら、経営層が主体となってデジタル化・DXを進めている</t>
    <rPh sb="0" eb="3">
      <t>センモンカ</t>
    </rPh>
    <rPh sb="5" eb="7">
      <t>ジョゲン</t>
    </rPh>
    <rPh sb="8" eb="10">
      <t>シドウ</t>
    </rPh>
    <rPh sb="11" eb="12">
      <t>ウ</t>
    </rPh>
    <rPh sb="17" eb="20">
      <t>ケイエイソウ</t>
    </rPh>
    <rPh sb="21" eb="23">
      <t>シュタイ</t>
    </rPh>
    <rPh sb="36" eb="37">
      <t>スス</t>
    </rPh>
    <phoneticPr fontId="1"/>
  </si>
  <si>
    <t>顧客・取引先との接点業務など各種業務におけるデジタル技術の活用状況を分析し、運用改善を行っている</t>
    <rPh sb="0" eb="2">
      <t>コキャク</t>
    </rPh>
    <rPh sb="3" eb="5">
      <t>トリヒキ</t>
    </rPh>
    <rPh sb="5" eb="6">
      <t>サキ</t>
    </rPh>
    <rPh sb="8" eb="10">
      <t>セッテン</t>
    </rPh>
    <rPh sb="10" eb="12">
      <t>ギョウム</t>
    </rPh>
    <rPh sb="14" eb="16">
      <t>カクシュ</t>
    </rPh>
    <rPh sb="16" eb="18">
      <t>ギョウム</t>
    </rPh>
    <rPh sb="26" eb="28">
      <t>ギジュツ</t>
    </rPh>
    <rPh sb="29" eb="31">
      <t>カツヨウ</t>
    </rPh>
    <rPh sb="31" eb="33">
      <t>ジョウキョウ</t>
    </rPh>
    <rPh sb="34" eb="36">
      <t>ブンセキ</t>
    </rPh>
    <rPh sb="38" eb="42">
      <t>ウンヨウカイゼン</t>
    </rPh>
    <rPh sb="43" eb="44">
      <t>オコナ</t>
    </rPh>
    <phoneticPr fontId="1"/>
  </si>
  <si>
    <t>新たな価値や顧客創出に向け、AI、ビッグデータ等を活用している</t>
    <rPh sb="23" eb="24">
      <t>トウ</t>
    </rPh>
    <phoneticPr fontId="1"/>
  </si>
  <si>
    <t>OJTの質の向上に向けた業務内容のマニュアル化やマニュアルの見直し、トレーナー教育を行っている</t>
    <phoneticPr fontId="1"/>
  </si>
  <si>
    <t>経営層関与の下、従業員の能力向上に向け、一定の予算を確保し、人材育成に取り組む方針を示している</t>
    <phoneticPr fontId="1"/>
  </si>
  <si>
    <t>省エネ設備（LED照明、高効率空調等）の導入・更新を行っている</t>
    <phoneticPr fontId="1"/>
  </si>
  <si>
    <t>(企業名：　　　　　　　　　　　　　　　　　)</t>
    <rPh sb="1" eb="4">
      <t>キギョウメイ</t>
    </rPh>
    <phoneticPr fontId="1"/>
  </si>
  <si>
    <r>
      <t xml:space="preserve">直近1年程度の具体的な取組
</t>
    </r>
    <r>
      <rPr>
        <sz val="9"/>
        <color theme="1"/>
        <rFont val="Meiryo UI"/>
        <family val="3"/>
        <charset val="128"/>
      </rPr>
      <t>（更新申請においては、直近の認証期間中の具体的な取組）</t>
    </r>
    <rPh sb="0" eb="2">
      <t>チョッキン</t>
    </rPh>
    <rPh sb="3" eb="4">
      <t>ネン</t>
    </rPh>
    <rPh sb="4" eb="6">
      <t>テイド</t>
    </rPh>
    <rPh sb="7" eb="10">
      <t>グタイテキ</t>
    </rPh>
    <rPh sb="11" eb="13">
      <t>トリクミ</t>
    </rPh>
    <rPh sb="15" eb="17">
      <t>コウシン</t>
    </rPh>
    <rPh sb="17" eb="19">
      <t>シンセイ</t>
    </rPh>
    <rPh sb="25" eb="27">
      <t>チョッキン</t>
    </rPh>
    <rPh sb="28" eb="33">
      <t>ニンショウキカンチュウ</t>
    </rPh>
    <rPh sb="34" eb="37">
      <t>グタイテキ</t>
    </rPh>
    <rPh sb="38" eb="40">
      <t>トリクミ</t>
    </rPh>
    <phoneticPr fontId="1"/>
  </si>
  <si>
    <t>企業内支援者の養成や従業員の理解促進に向けた研修を行っている</t>
    <rPh sb="10" eb="13">
      <t>ジュウギョウイン</t>
    </rPh>
    <rPh sb="14" eb="16">
      <t>リカイ</t>
    </rPh>
    <rPh sb="16" eb="18">
      <t>ソクシン</t>
    </rPh>
    <rPh sb="19" eb="20">
      <t>ム</t>
    </rPh>
    <rPh sb="22" eb="24">
      <t>ケンシュウ</t>
    </rPh>
    <rPh sb="25" eb="26">
      <t>オコナ</t>
    </rPh>
    <phoneticPr fontId="1"/>
  </si>
  <si>
    <t>人材確保のため、物価上昇率なども勘案し、賃上げ（ベースアップ）を行っている</t>
    <rPh sb="8" eb="13">
      <t>ブッカジョウショウリツ</t>
    </rPh>
    <rPh sb="16" eb="18">
      <t>カンアン</t>
    </rPh>
    <rPh sb="20" eb="22">
      <t>チンア</t>
    </rPh>
    <rPh sb="32" eb="33">
      <t>オコナ</t>
    </rPh>
    <phoneticPr fontId="1"/>
  </si>
  <si>
    <t>女性の活躍について、会社の方針を表明している</t>
    <phoneticPr fontId="1"/>
  </si>
  <si>
    <t>パートナーシップ構築宣言を行っている</t>
    <rPh sb="8" eb="10">
      <t>コウチク</t>
    </rPh>
    <rPh sb="10" eb="12">
      <t>センゲン</t>
    </rPh>
    <rPh sb="13" eb="14">
      <t>オコナ</t>
    </rPh>
    <phoneticPr fontId="1"/>
  </si>
  <si>
    <r>
      <t>（様式第２号）とっとりSDGs企業認証　チェックシート　</t>
    </r>
    <r>
      <rPr>
        <b/>
        <sz val="10"/>
        <rFont val="Meiryo UI"/>
        <family val="3"/>
        <charset val="128"/>
      </rPr>
      <t>[2024年３月改正版]</t>
    </r>
    <rPh sb="1" eb="3">
      <t>ヨウシキ</t>
    </rPh>
    <rPh sb="3" eb="4">
      <t>ダイ</t>
    </rPh>
    <rPh sb="5" eb="6">
      <t>ゴウ</t>
    </rPh>
    <rPh sb="15" eb="19">
      <t>キギョウニンショウ</t>
    </rPh>
    <rPh sb="33" eb="34">
      <t>ネン</t>
    </rPh>
    <rPh sb="35" eb="36">
      <t>ガツ</t>
    </rPh>
    <rPh sb="36" eb="39">
      <t>カイセイバン</t>
    </rPh>
    <phoneticPr fontId="1"/>
  </si>
  <si>
    <t>労働安全衛生に関して、経営層が専門家から指導・助言を受けている</t>
    <rPh sb="0" eb="6">
      <t>ロウドウアンゼンエイセイ</t>
    </rPh>
    <rPh sb="7" eb="8">
      <t>カン</t>
    </rPh>
    <rPh sb="11" eb="14">
      <t>ケイエイソウ</t>
    </rPh>
    <rPh sb="15" eb="18">
      <t>センモンカ</t>
    </rPh>
    <rPh sb="20" eb="22">
      <t>シドウ</t>
    </rPh>
    <rPh sb="23" eb="25">
      <t>ジョゲン</t>
    </rPh>
    <rPh sb="26" eb="27">
      <t>ウ</t>
    </rPh>
    <phoneticPr fontId="1"/>
  </si>
  <si>
    <t>安全対策のルールやマニュアルなどを整備している</t>
    <rPh sb="17" eb="19">
      <t>セイビ</t>
    </rPh>
    <phoneticPr fontId="1"/>
  </si>
  <si>
    <t>ハラスメントに関する相談窓口を設置するなど、相談体制を整備している</t>
    <rPh sb="7" eb="8">
      <t>カン</t>
    </rPh>
    <rPh sb="22" eb="24">
      <t>ソウダン</t>
    </rPh>
    <rPh sb="24" eb="26">
      <t>タイセイ</t>
    </rPh>
    <rPh sb="27" eb="29">
      <t>セイビ</t>
    </rPh>
    <phoneticPr fontId="1"/>
  </si>
  <si>
    <t>ハラスメントを行った者に対する懲戒規程等を整備し、従業員に周知している</t>
    <rPh sb="7" eb="8">
      <t>オコナ</t>
    </rPh>
    <rPh sb="17" eb="19">
      <t>キテイ</t>
    </rPh>
    <rPh sb="19" eb="20">
      <t>トウ</t>
    </rPh>
    <rPh sb="25" eb="28">
      <t>ジュウギョウイン</t>
    </rPh>
    <rPh sb="29" eb="31">
      <t>シュウチ</t>
    </rPh>
    <phoneticPr fontId="1"/>
  </si>
  <si>
    <t>育児・介護に配慮した柔軟な勤務形態導入などの規程を整備している</t>
    <rPh sb="0" eb="2">
      <t>イクジ</t>
    </rPh>
    <rPh sb="3" eb="5">
      <t>カイゴ</t>
    </rPh>
    <rPh sb="6" eb="8">
      <t>ハイリョ</t>
    </rPh>
    <rPh sb="10" eb="12">
      <t>ジュウナン</t>
    </rPh>
    <rPh sb="13" eb="15">
      <t>キンム</t>
    </rPh>
    <rPh sb="15" eb="17">
      <t>ケイタイ</t>
    </rPh>
    <rPh sb="17" eb="19">
      <t>ドウニュウ</t>
    </rPh>
    <rPh sb="22" eb="24">
      <t>キテイ</t>
    </rPh>
    <rPh sb="25" eb="27">
      <t>セイビ</t>
    </rPh>
    <phoneticPr fontId="1"/>
  </si>
  <si>
    <t>[KPI] 障がい者雇用率
（法定：R5年度2.3%、R6年度2.5%、R8年度2.7%）</t>
    <rPh sb="6" eb="7">
      <t>ショウ</t>
    </rPh>
    <rPh sb="9" eb="13">
      <t>シャコヨウリツ</t>
    </rPh>
    <rPh sb="15" eb="17">
      <t>ホウテイ</t>
    </rPh>
    <rPh sb="20" eb="22">
      <t>ネンド</t>
    </rPh>
    <rPh sb="29" eb="31">
      <t>ネンド</t>
    </rPh>
    <rPh sb="38" eb="40">
      <t>ネンド</t>
    </rPh>
    <phoneticPr fontId="1"/>
  </si>
  <si>
    <t>障がいの特性に応じた仕事内容の工夫や柔軟な勤務形態の採用を行っている
（該当の社員に係る障がい者の就労支援機関との情報交換などを含む）</t>
    <rPh sb="0" eb="1">
      <t>ショウ</t>
    </rPh>
    <rPh sb="29" eb="30">
      <t>オコナ</t>
    </rPh>
    <rPh sb="36" eb="38">
      <t>ガイトウ</t>
    </rPh>
    <rPh sb="39" eb="41">
      <t>シャイン</t>
    </rPh>
    <rPh sb="40" eb="41">
      <t>トウシャ</t>
    </rPh>
    <rPh sb="42" eb="43">
      <t>カカ</t>
    </rPh>
    <rPh sb="44" eb="45">
      <t>ショウ</t>
    </rPh>
    <rPh sb="47" eb="48">
      <t>シャ</t>
    </rPh>
    <rPh sb="49" eb="53">
      <t>シュウロウシエン</t>
    </rPh>
    <rPh sb="53" eb="55">
      <t>キカン</t>
    </rPh>
    <rPh sb="57" eb="61">
      <t>ジョウホウコウカン</t>
    </rPh>
    <rPh sb="64" eb="65">
      <t>フク</t>
    </rPh>
    <phoneticPr fontId="1"/>
  </si>
  <si>
    <t>多様な人材の活躍に関して、経営層が専門家から指導・助言を受けている
（※本項目では、女性、障がい者以外の人材を対象）</t>
    <rPh sb="0" eb="2">
      <t>タヨウ</t>
    </rPh>
    <rPh sb="3" eb="5">
      <t>ジンザイ</t>
    </rPh>
    <rPh sb="6" eb="8">
      <t>カツヤク</t>
    </rPh>
    <rPh sb="9" eb="10">
      <t>カン</t>
    </rPh>
    <rPh sb="13" eb="16">
      <t>ケイエイソウ</t>
    </rPh>
    <rPh sb="17" eb="20">
      <t>センモンカ</t>
    </rPh>
    <rPh sb="22" eb="24">
      <t>シドウ</t>
    </rPh>
    <rPh sb="25" eb="27">
      <t>ジョゲン</t>
    </rPh>
    <rPh sb="28" eb="29">
      <t>ウ</t>
    </rPh>
    <rPh sb="36" eb="39">
      <t>ホンコウモク</t>
    </rPh>
    <rPh sb="42" eb="44">
      <t>ジョセイ</t>
    </rPh>
    <rPh sb="45" eb="46">
      <t>ショウ</t>
    </rPh>
    <rPh sb="48" eb="49">
      <t>シャ</t>
    </rPh>
    <rPh sb="49" eb="51">
      <t>イガイ</t>
    </rPh>
    <rPh sb="52" eb="54">
      <t>ジンザイ</t>
    </rPh>
    <rPh sb="55" eb="57">
      <t>タイショウ</t>
    </rPh>
    <phoneticPr fontId="1"/>
  </si>
  <si>
    <r>
      <t>多様な人材（属性、キャリア・経験など）の活躍について、会社の方針を表明している</t>
    </r>
    <r>
      <rPr>
        <strike/>
        <sz val="10"/>
        <rFont val="Meiryo UI"/>
        <family val="3"/>
        <charset val="128"/>
      </rPr>
      <t xml:space="preserve">
</t>
    </r>
    <r>
      <rPr>
        <sz val="10"/>
        <rFont val="Meiryo UI"/>
        <family val="3"/>
        <charset val="128"/>
      </rPr>
      <t>（※本項目では、女性、障がい者以外の人材を対象）</t>
    </r>
    <rPh sb="27" eb="29">
      <t>カイシャ</t>
    </rPh>
    <rPh sb="30" eb="32">
      <t>ホウシン</t>
    </rPh>
    <rPh sb="33" eb="35">
      <t>ヒョウメイ</t>
    </rPh>
    <phoneticPr fontId="1"/>
  </si>
  <si>
    <t>災害時等に、地域住民に対して物資や避難場所の提供等を行っている又は同様の取組に係る地域防災協定を締結している</t>
    <rPh sb="0" eb="4">
      <t>サイガイジトウ</t>
    </rPh>
    <rPh sb="14" eb="16">
      <t>ブッシ</t>
    </rPh>
    <rPh sb="17" eb="21">
      <t>ヒナンバショ</t>
    </rPh>
    <rPh sb="22" eb="25">
      <t>テイキョウトウ</t>
    </rPh>
    <rPh sb="26" eb="27">
      <t>オコナ</t>
    </rPh>
    <rPh sb="31" eb="32">
      <t>マタ</t>
    </rPh>
    <rPh sb="33" eb="35">
      <t>ドウヨウ</t>
    </rPh>
    <rPh sb="36" eb="38">
      <t>トリクミ</t>
    </rPh>
    <rPh sb="39" eb="40">
      <t>カカ</t>
    </rPh>
    <rPh sb="41" eb="47">
      <t>チイキボウサイキョウテイ</t>
    </rPh>
    <rPh sb="48" eb="50">
      <t>テイケツ</t>
    </rPh>
    <phoneticPr fontId="1"/>
  </si>
  <si>
    <t>通勤、出張時の公共交通機関利用を促進するなど、地域交通機関の維持に貢献している</t>
    <phoneticPr fontId="1"/>
  </si>
  <si>
    <t>就職を希望する者に対して、人事労務や就労実態等に関する情報提供を行っている</t>
    <rPh sb="3" eb="5">
      <t>キボウ</t>
    </rPh>
    <rPh sb="7" eb="8">
      <t>シャ</t>
    </rPh>
    <rPh sb="9" eb="10">
      <t>タイ</t>
    </rPh>
    <rPh sb="22" eb="23">
      <t>トウ</t>
    </rPh>
    <rPh sb="24" eb="25">
      <t>カン</t>
    </rPh>
    <rPh sb="29" eb="31">
      <t>テイキョウ</t>
    </rPh>
    <rPh sb="32" eb="33">
      <t>オコナ</t>
    </rPh>
    <phoneticPr fontId="1"/>
  </si>
  <si>
    <t>&lt;代表者が60歳以上の場合&gt;円滑に事業承継を進めるため、相談機関や専門家等に相談するなど具体的な取組を行っている</t>
    <rPh sb="1" eb="4">
      <t>ダイヒョウシャ</t>
    </rPh>
    <rPh sb="7" eb="10">
      <t>サイイジョウ</t>
    </rPh>
    <rPh sb="11" eb="13">
      <t>バアイ</t>
    </rPh>
    <rPh sb="14" eb="16">
      <t>エンカツ</t>
    </rPh>
    <rPh sb="17" eb="19">
      <t>ジギョウ</t>
    </rPh>
    <rPh sb="19" eb="21">
      <t>ショウケイ</t>
    </rPh>
    <rPh sb="22" eb="23">
      <t>スス</t>
    </rPh>
    <rPh sb="28" eb="30">
      <t>ソウダン</t>
    </rPh>
    <rPh sb="30" eb="32">
      <t>キカン</t>
    </rPh>
    <rPh sb="33" eb="36">
      <t>センモンカ</t>
    </rPh>
    <rPh sb="36" eb="37">
      <t>トウ</t>
    </rPh>
    <rPh sb="38" eb="40">
      <t>ソウダン</t>
    </rPh>
    <rPh sb="44" eb="47">
      <t>グタイテキ</t>
    </rPh>
    <rPh sb="48" eb="50">
      <t>トリクミ</t>
    </rPh>
    <rPh sb="51" eb="52">
      <t>オコナ</t>
    </rPh>
    <phoneticPr fontId="1"/>
  </si>
  <si>
    <t>会社の資産や月次の資金繰り、株式の保有状況、経営者保証の状況など、経営状況・経営課題等を後継者候補が把握している</t>
    <rPh sb="6" eb="8">
      <t>ゲツジ</t>
    </rPh>
    <rPh sb="44" eb="49">
      <t>コウケイシャコウホ</t>
    </rPh>
    <phoneticPr fontId="1"/>
  </si>
  <si>
    <t>大学や試験研究機関などの有する専門性を活用している</t>
    <rPh sb="3" eb="5">
      <t>シケン</t>
    </rPh>
    <rPh sb="12" eb="13">
      <t>ユウ</t>
    </rPh>
    <phoneticPr fontId="1"/>
  </si>
  <si>
    <t>副業・兼業などの外部専門人材や、士業等の専門家の知見を活用している</t>
    <rPh sb="8" eb="10">
      <t>ガイブ</t>
    </rPh>
    <rPh sb="12" eb="14">
      <t>ジンザイ</t>
    </rPh>
    <rPh sb="16" eb="19">
      <t>シギョウトウ</t>
    </rPh>
    <rPh sb="20" eb="23">
      <t>センモンカ</t>
    </rPh>
    <rPh sb="24" eb="26">
      <t>チケン</t>
    </rPh>
    <phoneticPr fontId="1"/>
  </si>
  <si>
    <t>上記リスクへの対策を進めている</t>
    <rPh sb="0" eb="2">
      <t>ジョウキ</t>
    </rPh>
    <rPh sb="7" eb="9">
      <t>タイサク</t>
    </rPh>
    <rPh sb="10" eb="11">
      <t>スス</t>
    </rPh>
    <phoneticPr fontId="1"/>
  </si>
  <si>
    <t>[KPI] Scope2のCO2排出量</t>
    <rPh sb="16" eb="19">
      <t>ハイシュツリョウ</t>
    </rPh>
    <phoneticPr fontId="1"/>
  </si>
  <si>
    <t>○件</t>
    <rPh sb="1" eb="2">
      <t>ケン</t>
    </rPh>
    <phoneticPr fontId="1"/>
  </si>
  <si>
    <t>○％（女性従業員数○人）</t>
    <rPh sb="3" eb="8">
      <t>ジョセイジュウギョウイン</t>
    </rPh>
    <rPh sb="8" eb="9">
      <t>スウ</t>
    </rPh>
    <rPh sb="10" eb="11">
      <t>ニン</t>
    </rPh>
    <phoneticPr fontId="1"/>
  </si>
  <si>
    <t>○％</t>
    <phoneticPr fontId="1"/>
  </si>
  <si>
    <t>○％（障がい者雇用者数○人）</t>
    <rPh sb="3" eb="4">
      <t>ショウ</t>
    </rPh>
    <rPh sb="6" eb="7">
      <t>シャ</t>
    </rPh>
    <rPh sb="7" eb="11">
      <t>コヨウシャスウ</t>
    </rPh>
    <rPh sb="12" eb="13">
      <t>ニン</t>
    </rPh>
    <phoneticPr fontId="1"/>
  </si>
  <si>
    <t>○人</t>
    <rPh sb="1" eb="2">
      <t>ニン</t>
    </rPh>
    <phoneticPr fontId="1"/>
  </si>
  <si>
    <t>○時間</t>
    <rPh sb="1" eb="3">
      <t>ジカン</t>
    </rPh>
    <phoneticPr fontId="1"/>
  </si>
  <si>
    <t>○円／人</t>
    <rPh sb="1" eb="2">
      <t>エン</t>
    </rPh>
    <rPh sb="3" eb="4">
      <t>ニン</t>
    </rPh>
    <phoneticPr fontId="1"/>
  </si>
  <si>
    <t>○t-CO2</t>
    <phoneticPr fontId="1"/>
  </si>
  <si>
    <t>○t</t>
    <phoneticPr fontId="1"/>
  </si>
  <si>
    <t>○％（女性管理職数○人／全管理職員数○人）</t>
    <rPh sb="3" eb="5">
      <t>ジョセイ</t>
    </rPh>
    <rPh sb="5" eb="7">
      <t>カンリ</t>
    </rPh>
    <rPh sb="7" eb="8">
      <t>ショク</t>
    </rPh>
    <rPh sb="8" eb="9">
      <t>スウ</t>
    </rPh>
    <rPh sb="10" eb="11">
      <t>ニン</t>
    </rPh>
    <rPh sb="12" eb="18">
      <t>ゼンカンリショクインスウ</t>
    </rPh>
    <rPh sb="19" eb="20">
      <t>ニン</t>
    </rPh>
    <phoneticPr fontId="1"/>
  </si>
  <si>
    <t>○％または○人</t>
    <rPh sb="6" eb="7">
      <t>ニン</t>
    </rPh>
    <phoneticPr fontId="1"/>
  </si>
  <si>
    <t>○％（件数ベースor金額ベース）</t>
    <rPh sb="3" eb="5">
      <t>ケンスウ</t>
    </rPh>
    <rPh sb="10" eb="12">
      <t>キンガク</t>
    </rPh>
    <phoneticPr fontId="1"/>
  </si>
  <si>
    <t>○ℓ又は〇㎥</t>
    <rPh sb="2" eb="3">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</si>
</sst>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0&quot;才&quot;"/>
    <numFmt numFmtId="178" formatCode="0&quot;人以上&quot;"/>
    <numFmt numFmtId="179" formatCode="0&quot;人以下&quot;"/>
  </numFmts>
  <fonts count="20">
    <font>
      <sz val="11"/>
      <color theme="1"/>
      <name val="Yu Gothic"/>
      <family val="2"/>
      <scheme val="minor"/>
    </font>
    <font>
      <sz val="6"/>
      <name val="Yu Gothic"/>
      <family val="3"/>
      <charset val="128"/>
      <scheme val="minor"/>
    </font>
    <font>
      <b/>
      <sz val="9"/>
      <color indexed="81"/>
      <name val="MS P ゴシック"/>
      <family val="3"/>
      <charset val="128"/>
    </font>
    <font>
      <b/>
      <sz val="12"/>
      <color theme="1"/>
      <name val="Meiryo UI"/>
      <family val="3"/>
      <charset val="128"/>
    </font>
    <font>
      <sz val="10"/>
      <color theme="1"/>
      <name val="Meiryo UI"/>
      <family val="3"/>
      <charset val="128"/>
    </font>
    <font>
      <sz val="10"/>
      <color theme="0" tint="-0.249977111117893"/>
      <name val="Meiryo UI"/>
      <family val="3"/>
      <charset val="128"/>
    </font>
    <font>
      <b/>
      <sz val="9"/>
      <color indexed="81"/>
      <name val="Meiryo UI"/>
      <family val="3"/>
      <charset val="128"/>
    </font>
    <font>
      <b/>
      <sz val="9"/>
      <color indexed="10"/>
      <name val="Meiryo UI"/>
      <family val="3"/>
      <charset val="128"/>
    </font>
    <font>
      <sz val="8"/>
      <color theme="1"/>
      <name val="Meiryo UI"/>
      <family val="3"/>
      <charset val="128"/>
    </font>
    <font>
      <b/>
      <sz val="10"/>
      <color theme="1"/>
      <name val="Meiryo UI"/>
      <family val="3"/>
      <charset val="128"/>
    </font>
    <font>
      <sz val="9"/>
      <color theme="1"/>
      <name val="Meiryo UI"/>
      <family val="3"/>
      <charset val="128"/>
    </font>
    <font>
      <sz val="10"/>
      <name val="Meiryo UI"/>
      <family val="3"/>
      <charset val="128"/>
    </font>
    <font>
      <b/>
      <sz val="12"/>
      <name val="Meiryo UI"/>
      <family val="3"/>
      <charset val="128"/>
    </font>
    <font>
      <b/>
      <sz val="10"/>
      <name val="Meiryo UI"/>
      <family val="3"/>
      <charset val="128"/>
    </font>
    <font>
      <strike/>
      <sz val="10"/>
      <name val="Meiryo UI"/>
      <family val="3"/>
      <charset val="128"/>
    </font>
    <font>
      <sz val="9"/>
      <color indexed="81"/>
      <name val="MS P ゴシック"/>
      <family val="3"/>
      <charset val="128"/>
    </font>
    <font>
      <b/>
      <sz val="10"/>
      <color indexed="81"/>
      <name val="MS P ゴシック"/>
      <family val="3"/>
      <charset val="128"/>
    </font>
    <font>
      <b/>
      <sz val="10"/>
      <color indexed="10"/>
      <name val="Meiryo UI"/>
      <family val="3"/>
      <charset val="128"/>
    </font>
    <font>
      <b/>
      <sz val="10"/>
      <color indexed="81"/>
      <name val="Meiryo UI"/>
      <family val="3"/>
      <charset val="128"/>
    </font>
    <font>
      <sz val="10"/>
      <color indexed="81"/>
      <name val="Meiryo UI"/>
      <family val="3"/>
      <charset val="128"/>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2">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xf>
    <xf numFmtId="0" fontId="4" fillId="0" borderId="3" xfId="0" applyFont="1" applyBorder="1" applyAlignment="1">
      <alignment horizontal="center" vertical="center"/>
    </xf>
    <xf numFmtId="0" fontId="4" fillId="0" borderId="3" xfId="0" applyFont="1" applyBorder="1" applyAlignment="1">
      <alignment vertical="center"/>
    </xf>
    <xf numFmtId="9" fontId="4" fillId="0" borderId="0" xfId="0" applyNumberFormat="1" applyFont="1" applyAlignment="1">
      <alignment vertical="center"/>
    </xf>
    <xf numFmtId="178" fontId="4" fillId="0" borderId="0" xfId="0" applyNumberFormat="1"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left" vertical="center"/>
    </xf>
    <xf numFmtId="0" fontId="4" fillId="0" borderId="3" xfId="0" applyFont="1" applyBorder="1" applyAlignment="1">
      <alignment vertical="center" wrapText="1"/>
    </xf>
    <xf numFmtId="0" fontId="5" fillId="0" borderId="3" xfId="0" applyFont="1" applyBorder="1" applyAlignment="1">
      <alignment horizontal="left" vertical="center"/>
    </xf>
    <xf numFmtId="0" fontId="4" fillId="3" borderId="3" xfId="0" applyFont="1" applyFill="1" applyBorder="1" applyAlignment="1">
      <alignment horizontal="center" vertical="center"/>
    </xf>
    <xf numFmtId="0" fontId="4" fillId="3" borderId="3" xfId="0" applyFont="1" applyFill="1" applyBorder="1" applyAlignment="1">
      <alignment vertical="center" wrapText="1"/>
    </xf>
    <xf numFmtId="0" fontId="4" fillId="0" borderId="3" xfId="0" applyFont="1" applyBorder="1" applyAlignment="1">
      <alignment horizontal="left" vertical="center" wrapText="1" indent="3"/>
    </xf>
    <xf numFmtId="0" fontId="4" fillId="4" borderId="3" xfId="0" applyFont="1" applyFill="1" applyBorder="1" applyAlignment="1">
      <alignment horizontal="center" vertical="center"/>
    </xf>
    <xf numFmtId="0" fontId="4" fillId="4" borderId="3" xfId="0" applyFont="1" applyFill="1" applyBorder="1" applyAlignment="1">
      <alignment vertical="center" wrapText="1"/>
    </xf>
    <xf numFmtId="0" fontId="4" fillId="5" borderId="3" xfId="0" applyFont="1" applyFill="1" applyBorder="1" applyAlignment="1">
      <alignment horizontal="center" vertical="center"/>
    </xf>
    <xf numFmtId="0" fontId="4" fillId="5" borderId="3" xfId="0" applyFont="1" applyFill="1" applyBorder="1" applyAlignment="1">
      <alignment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shrinkToFit="1"/>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1" xfId="0" applyFont="1" applyBorder="1" applyAlignment="1">
      <alignment vertical="center" shrinkToFit="1"/>
    </xf>
    <xf numFmtId="0" fontId="4" fillId="0" borderId="2" xfId="0" applyFont="1" applyBorder="1" applyAlignment="1">
      <alignment vertical="center" shrinkToFit="1"/>
    </xf>
    <xf numFmtId="176" fontId="4" fillId="2" borderId="1" xfId="0" applyNumberFormat="1"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177" fontId="4" fillId="2" borderId="2" xfId="0" applyNumberFormat="1" applyFont="1" applyFill="1" applyBorder="1" applyAlignment="1">
      <alignment horizontal="center" vertical="center" shrinkToFit="1"/>
    </xf>
    <xf numFmtId="0" fontId="4" fillId="0" borderId="3" xfId="0" applyFont="1" applyBorder="1" applyAlignment="1">
      <alignment horizontal="left" vertical="center" indent="3"/>
    </xf>
    <xf numFmtId="0" fontId="4" fillId="0" borderId="0" xfId="0" applyFont="1" applyAlignment="1">
      <alignment vertical="top" wrapText="1"/>
    </xf>
    <xf numFmtId="0" fontId="4" fillId="0" borderId="3" xfId="0" applyFont="1" applyBorder="1" applyAlignment="1">
      <alignment vertical="top" wrapText="1"/>
    </xf>
    <xf numFmtId="0" fontId="4" fillId="3" borderId="3" xfId="0" applyFont="1" applyFill="1" applyBorder="1" applyAlignment="1">
      <alignment vertical="top" wrapText="1"/>
    </xf>
    <xf numFmtId="0" fontId="4" fillId="4" borderId="3" xfId="0" applyFont="1" applyFill="1" applyBorder="1" applyAlignment="1">
      <alignment vertical="top" wrapText="1"/>
    </xf>
    <xf numFmtId="0" fontId="4" fillId="5" borderId="3" xfId="0" applyFont="1" applyFill="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3" fillId="5" borderId="3"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9" fillId="0" borderId="3" xfId="0" applyFont="1" applyBorder="1" applyAlignment="1">
      <alignment vertical="center"/>
    </xf>
    <xf numFmtId="0" fontId="9" fillId="3" borderId="3" xfId="0" applyFont="1" applyFill="1" applyBorder="1" applyAlignment="1">
      <alignment vertical="center"/>
    </xf>
    <xf numFmtId="0" fontId="9" fillId="4" borderId="3" xfId="0" applyFont="1" applyFill="1" applyBorder="1" applyAlignment="1">
      <alignment vertical="center"/>
    </xf>
    <xf numFmtId="0" fontId="9" fillId="5" borderId="3" xfId="0" applyFont="1" applyFill="1" applyBorder="1" applyAlignment="1">
      <alignment vertical="center"/>
    </xf>
    <xf numFmtId="179" fontId="4" fillId="0" borderId="0" xfId="0" applyNumberFormat="1" applyFont="1" applyAlignment="1">
      <alignment vertical="center"/>
    </xf>
    <xf numFmtId="0" fontId="9" fillId="0" borderId="3" xfId="0" applyFont="1" applyBorder="1" applyAlignment="1">
      <alignment vertical="center" wrapText="1"/>
    </xf>
    <xf numFmtId="0" fontId="4" fillId="2" borderId="0" xfId="0" applyFont="1" applyFill="1" applyAlignment="1">
      <alignment vertical="center"/>
    </xf>
    <xf numFmtId="0" fontId="4" fillId="2" borderId="0" xfId="0" applyFont="1" applyFill="1" applyAlignment="1">
      <alignment horizontal="left" vertical="center" indent="1"/>
    </xf>
    <xf numFmtId="0" fontId="11" fillId="0" borderId="3" xfId="0" applyFont="1" applyBorder="1" applyAlignment="1">
      <alignment vertical="center" wrapText="1"/>
    </xf>
    <xf numFmtId="0" fontId="12" fillId="0" borderId="0" xfId="0" applyFont="1" applyAlignment="1">
      <alignment horizontal="left" vertical="center"/>
    </xf>
    <xf numFmtId="0" fontId="4" fillId="5" borderId="4" xfId="0" applyFont="1" applyFill="1" applyBorder="1" applyAlignment="1">
      <alignment vertical="top" wrapText="1"/>
    </xf>
    <xf numFmtId="0" fontId="4" fillId="5" borderId="5" xfId="0" applyFont="1" applyFill="1" applyBorder="1" applyAlignment="1">
      <alignment vertical="top" wrapText="1"/>
    </xf>
    <xf numFmtId="0" fontId="4" fillId="5" borderId="6" xfId="0" applyFont="1" applyFill="1" applyBorder="1" applyAlignment="1">
      <alignment vertical="top" wrapText="1"/>
    </xf>
    <xf numFmtId="0" fontId="4" fillId="4" borderId="4" xfId="0" applyFont="1" applyFill="1" applyBorder="1" applyAlignment="1">
      <alignment vertical="top" wrapText="1"/>
    </xf>
    <xf numFmtId="0" fontId="4" fillId="4" borderId="5" xfId="0" applyFont="1" applyFill="1" applyBorder="1" applyAlignment="1">
      <alignment vertical="top" wrapText="1"/>
    </xf>
    <xf numFmtId="0" fontId="4" fillId="4" borderId="6" xfId="0" applyFont="1" applyFill="1" applyBorder="1" applyAlignment="1">
      <alignment vertical="top" wrapText="1"/>
    </xf>
    <xf numFmtId="0" fontId="4" fillId="3" borderId="4" xfId="0" applyFont="1" applyFill="1" applyBorder="1" applyAlignment="1">
      <alignment vertical="top" wrapText="1"/>
    </xf>
    <xf numFmtId="0" fontId="4" fillId="3" borderId="5" xfId="0" applyFont="1" applyFill="1" applyBorder="1" applyAlignment="1">
      <alignment vertical="top" wrapText="1"/>
    </xf>
    <xf numFmtId="0" fontId="4" fillId="3" borderId="6" xfId="0" applyFont="1" applyFill="1" applyBorder="1" applyAlignment="1">
      <alignment vertical="top"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4" fillId="0" borderId="0" xfId="0" applyFont="1" applyAlignment="1">
      <alignment vertical="center" wrapText="1"/>
    </xf>
    <xf numFmtId="0" fontId="4" fillId="4" borderId="4" xfId="0" applyFont="1" applyFill="1" applyBorder="1" applyAlignment="1">
      <alignment vertical="center" wrapText="1"/>
    </xf>
    <xf numFmtId="0" fontId="4" fillId="4" borderId="5" xfId="0" applyFont="1" applyFill="1" applyBorder="1" applyAlignment="1">
      <alignment vertical="center" wrapText="1"/>
    </xf>
    <xf numFmtId="0" fontId="4" fillId="4" borderId="6" xfId="0" applyFont="1" applyFill="1" applyBorder="1" applyAlignment="1">
      <alignment vertical="center" wrapText="1"/>
    </xf>
    <xf numFmtId="0" fontId="4" fillId="5" borderId="4" xfId="0" applyFont="1" applyFill="1" applyBorder="1" applyAlignment="1">
      <alignment vertical="center" wrapText="1"/>
    </xf>
    <xf numFmtId="0" fontId="4" fillId="5" borderId="5" xfId="0" applyFont="1" applyFill="1" applyBorder="1" applyAlignment="1">
      <alignment vertical="center" wrapText="1"/>
    </xf>
    <xf numFmtId="0" fontId="4" fillId="5" borderId="6"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1210236</xdr:colOff>
      <xdr:row>1</xdr:row>
      <xdr:rowOff>20108</xdr:rowOff>
    </xdr:from>
    <xdr:to>
      <xdr:col>3</xdr:col>
      <xdr:colOff>3864197</xdr:colOff>
      <xdr:row>2</xdr:row>
      <xdr:rowOff>130808</xdr:rowOff>
    </xdr:to>
    <xdr:sp macro="" textlink="">
      <xdr:nvSpPr>
        <xdr:cNvPr id="2" name="正方形/長方形 1">
          <a:extLst>
            <a:ext uri="{FF2B5EF4-FFF2-40B4-BE49-F238E27FC236}">
              <a16:creationId xmlns:a16="http://schemas.microsoft.com/office/drawing/2014/main" id="{F0476F1D-C6CE-0104-4AB7-6189E218BBD6}"/>
            </a:ext>
          </a:extLst>
        </xdr:cNvPr>
        <xdr:cNvSpPr/>
      </xdr:nvSpPr>
      <xdr:spPr>
        <a:xfrm>
          <a:off x="3843618" y="233020"/>
          <a:ext cx="2653961" cy="289994"/>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latin typeface="Meiryo UI" panose="020B0604030504040204" pitchFamily="50" charset="-128"/>
              <a:ea typeface="Meiryo UI" panose="020B0604030504040204" pitchFamily="50" charset="-128"/>
            </a:rPr>
            <a:t>色付きのセルにのみ入力してください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S262"/>
  <sheetViews>
    <sheetView tabSelected="1" view="pageBreakPreview" zoomScale="85" zoomScaleNormal="85" zoomScaleSheetLayoutView="85" workbookViewId="0">
      <pane xSplit="4" ySplit="8" topLeftCell="E9" activePane="bottomRight" state="frozen"/>
      <selection pane="topRight" activeCell="E1" sqref="E1"/>
      <selection pane="bottomLeft" activeCell="A4" sqref="A4"/>
      <selection pane="bottomRight"/>
    </sheetView>
  </sheetViews>
  <sheetFormatPr defaultColWidth="9" defaultRowHeight="14.4" outlineLevelRow="1" outlineLevelCol="1"/>
  <cols>
    <col min="1" max="1" width="6.59765625" style="4" customWidth="1"/>
    <col min="2" max="2" width="24.09765625" style="1" customWidth="1"/>
    <col min="3" max="3" width="3.796875" style="2" customWidth="1"/>
    <col min="4" max="4" width="51" style="3" customWidth="1"/>
    <col min="5" max="5" width="7.796875" style="2" customWidth="1"/>
    <col min="6" max="6" width="5.09765625" style="1" customWidth="1"/>
    <col min="7" max="7" width="40.296875" style="3" customWidth="1" outlineLevel="1"/>
    <col min="8" max="8" width="17.19921875" style="3" customWidth="1" outlineLevel="1"/>
    <col min="9" max="9" width="19" style="31" customWidth="1" outlineLevel="1"/>
    <col min="10" max="10" width="14.09765625" style="31" bestFit="1" customWidth="1" outlineLevel="1"/>
    <col min="11" max="11" width="11.296875" style="31" bestFit="1" customWidth="1" outlineLevel="1"/>
    <col min="12" max="12" width="14.09765625" style="31" bestFit="1" customWidth="1" outlineLevel="1"/>
    <col min="13" max="13" width="11.296875" style="31" bestFit="1" customWidth="1" outlineLevel="1"/>
    <col min="14" max="14" width="3.796875" style="1" customWidth="1"/>
    <col min="15" max="15" width="9.59765625" style="1" hidden="1" customWidth="1" outlineLevel="1"/>
    <col min="16" max="16" width="6.59765625" style="1" hidden="1" customWidth="1" outlineLevel="1"/>
    <col min="17" max="17" width="11.59765625" style="1" hidden="1" customWidth="1" outlineLevel="1"/>
    <col min="18" max="18" width="9.19921875" style="1" hidden="1" customWidth="1" outlineLevel="1"/>
    <col min="19" max="19" width="6.59765625" style="1" bestFit="1" customWidth="1" collapsed="1"/>
    <col min="20" max="16384" width="9" style="1"/>
  </cols>
  <sheetData>
    <row r="1" spans="1:18" ht="16.2">
      <c r="A1" s="52" t="s">
        <v>294</v>
      </c>
    </row>
    <row r="2" spans="1:18">
      <c r="A2" s="50" t="s">
        <v>288</v>
      </c>
      <c r="B2" s="49"/>
    </row>
    <row r="3" spans="1:18">
      <c r="A3" s="5" t="s">
        <v>223</v>
      </c>
      <c r="B3" s="6">
        <f>COUNTIF(F9:F108,"○")</f>
        <v>0</v>
      </c>
      <c r="C3" s="5" t="str">
        <f>IF(B3&gt;=6,"○","×")</f>
        <v>×</v>
      </c>
      <c r="D3" s="65" t="s">
        <v>234</v>
      </c>
      <c r="E3" s="22" t="s">
        <v>216</v>
      </c>
      <c r="F3" s="26"/>
      <c r="O3" s="1" t="s">
        <v>229</v>
      </c>
    </row>
    <row r="4" spans="1:18">
      <c r="A4" s="5" t="s">
        <v>224</v>
      </c>
      <c r="B4" s="6">
        <f>COUNTIF(F110:F192,"○")</f>
        <v>0</v>
      </c>
      <c r="C4" s="5" t="str">
        <f>IF(AND(B4&gt;=6,F127="○"),"○","×")</f>
        <v>×</v>
      </c>
      <c r="D4" s="65"/>
      <c r="E4" s="23" t="s">
        <v>217</v>
      </c>
      <c r="F4" s="27"/>
      <c r="O4" s="2" t="s">
        <v>216</v>
      </c>
      <c r="P4" s="2" t="s">
        <v>230</v>
      </c>
      <c r="Q4" s="2" t="s">
        <v>231</v>
      </c>
    </row>
    <row r="5" spans="1:18">
      <c r="A5" s="5" t="s">
        <v>225</v>
      </c>
      <c r="B5" s="6">
        <f>COUNTIF(F194:F261,"○")</f>
        <v>0</v>
      </c>
      <c r="C5" s="5" t="str">
        <f>IF(B5&gt;=6,"○","×")</f>
        <v>×</v>
      </c>
      <c r="D5" s="65"/>
      <c r="E5" s="24" t="s">
        <v>219</v>
      </c>
      <c r="F5" s="28"/>
      <c r="O5" s="47">
        <v>20</v>
      </c>
      <c r="P5" s="1">
        <v>3</v>
      </c>
      <c r="Q5" s="7">
        <v>0.3</v>
      </c>
    </row>
    <row r="6" spans="1:18">
      <c r="A6" s="5" t="s">
        <v>233</v>
      </c>
      <c r="B6" s="6">
        <f>SUM(B3:B5)</f>
        <v>0</v>
      </c>
      <c r="C6" s="5" t="str">
        <f>IF(AND(C3="○",C4="○",C5="○",B6&gt;=21),"○","×")</f>
        <v>×</v>
      </c>
      <c r="D6" s="3" t="s">
        <v>235</v>
      </c>
      <c r="E6" s="25" t="s">
        <v>227</v>
      </c>
      <c r="F6" s="29"/>
      <c r="O6" s="8">
        <v>21</v>
      </c>
      <c r="P6" s="1">
        <v>4</v>
      </c>
      <c r="Q6" s="7">
        <v>0.4</v>
      </c>
    </row>
    <row r="7" spans="1:18" ht="13.5" customHeight="1">
      <c r="E7" s="1"/>
      <c r="F7" s="2"/>
    </row>
    <row r="8" spans="1:18" s="2" customFormat="1" ht="27" customHeight="1">
      <c r="A8" s="5" t="s">
        <v>8</v>
      </c>
      <c r="B8" s="5" t="s">
        <v>0</v>
      </c>
      <c r="C8" s="21" t="s">
        <v>5</v>
      </c>
      <c r="D8" s="9" t="s">
        <v>1</v>
      </c>
      <c r="E8" s="21" t="s">
        <v>215</v>
      </c>
      <c r="F8" s="21" t="s">
        <v>280</v>
      </c>
      <c r="G8" s="9" t="s">
        <v>289</v>
      </c>
      <c r="H8" s="9" t="s">
        <v>252</v>
      </c>
      <c r="I8" s="9" t="s">
        <v>2</v>
      </c>
      <c r="J8" s="9" t="s">
        <v>253</v>
      </c>
      <c r="K8" s="9" t="s">
        <v>255</v>
      </c>
      <c r="L8" s="9" t="s">
        <v>254</v>
      </c>
      <c r="M8" s="9" t="s">
        <v>256</v>
      </c>
      <c r="O8" s="2" t="s">
        <v>221</v>
      </c>
      <c r="P8" s="2" t="s">
        <v>220</v>
      </c>
      <c r="Q8" s="2" t="s">
        <v>226</v>
      </c>
      <c r="R8" s="2" t="s">
        <v>222</v>
      </c>
    </row>
    <row r="9" spans="1:18" ht="16.2">
      <c r="A9" s="10" t="s">
        <v>9</v>
      </c>
      <c r="B9" s="43" t="s">
        <v>248</v>
      </c>
      <c r="C9" s="5"/>
      <c r="D9" s="9"/>
      <c r="E9" s="5"/>
      <c r="F9" s="42" t="str">
        <f>IF(AND(F$3&lt;=O$5,R9&lt;&gt;"-",OR(Q9&gt;=P$5,Q9/O9&gt;=Q$5)),"○",IF(AND(F$3&gt;=O$6,R9&lt;&gt;"-",OR(Q9&gt;=P$6,Q9/O9&gt;=Q$6)),"○",IF(TRUE,"-")))</f>
        <v>-</v>
      </c>
      <c r="G9" s="11"/>
      <c r="H9" s="11"/>
      <c r="I9" s="32"/>
      <c r="J9" s="32"/>
      <c r="K9" s="41"/>
      <c r="L9" s="32"/>
      <c r="M9" s="41"/>
      <c r="O9" s="1">
        <f>COUNTIF(A$9:A$262,A9)-1-COUNTIFS(A$9:A$262,A9,P$9:P$262,"その他")-COUNTIFS(A$9:A$262,A9,P$9:P$262,"[KPI]")</f>
        <v>9</v>
      </c>
      <c r="P9" s="1" t="str">
        <f>IF(COUNTIF(D9,"[KPI]*")=1,"[KPI]",IF(COUNTIF(D9,"その他*")=1,"その他",""))</f>
        <v/>
      </c>
      <c r="Q9" s="1">
        <f>COUNTIFS(A$9:A$262,A9,E$9:E$262,"✓")-COUNTIFS(A$9:A$262,A9,P$9:P$262,"[KPI]",E$9:E$262,"✓")</f>
        <v>0</v>
      </c>
      <c r="R9" s="1" t="str">
        <f>IF(COUNTIFS(A$9:A$262,A9,C$9:C$262,"★")=0,"必須なし",IF(COUNTIFS(A$9:A$262,A9,C$9:C$262,"★",E$9:E$262,"✓")/COUNTIFS(A$9:A$262,A9,C$9:C$262,"★")&lt;&gt;1,"-",IF(COUNTIFS(A$9:A$262,A9,C$9:C$262,"★",E$9:E$262,"✓")/COUNTIFS(A$9:A$262,A9,C$9:C$262,"★")=1,"必須OK")))</f>
        <v>必須なし</v>
      </c>
    </row>
    <row r="10" spans="1:18" outlineLevel="1">
      <c r="A10" s="12" t="s">
        <v>9</v>
      </c>
      <c r="B10" s="6"/>
      <c r="C10" s="5"/>
      <c r="D10" s="11" t="s">
        <v>24</v>
      </c>
      <c r="E10" s="13"/>
      <c r="F10" s="5"/>
      <c r="G10" s="14" t="s">
        <v>313</v>
      </c>
      <c r="H10" s="14"/>
      <c r="I10" s="33"/>
      <c r="J10" s="33"/>
      <c r="K10" s="32"/>
      <c r="L10" s="33"/>
      <c r="M10" s="32"/>
      <c r="P10" s="1" t="str">
        <f t="shared" ref="P10:P74" si="0">IF(COUNTIF(D10,"[KPI]*")=1,"[KPI]",IF(COUNTIF(D10,"その他*")=1,"その他",""))</f>
        <v>[KPI]</v>
      </c>
    </row>
    <row r="11" spans="1:18" outlineLevel="1">
      <c r="A11" s="12" t="s">
        <v>9</v>
      </c>
      <c r="B11" s="6"/>
      <c r="C11" s="5"/>
      <c r="D11" s="51" t="s">
        <v>295</v>
      </c>
      <c r="E11" s="13"/>
      <c r="F11" s="5"/>
      <c r="G11" s="14"/>
      <c r="H11" s="62"/>
      <c r="I11" s="59" t="s">
        <v>236</v>
      </c>
      <c r="J11" s="59"/>
      <c r="K11" s="36"/>
      <c r="L11" s="59"/>
      <c r="M11" s="36"/>
      <c r="P11" s="1" t="str">
        <f t="shared" si="0"/>
        <v/>
      </c>
    </row>
    <row r="12" spans="1:18" outlineLevel="1">
      <c r="A12" s="12" t="s">
        <v>9</v>
      </c>
      <c r="B12" s="6"/>
      <c r="C12" s="5"/>
      <c r="D12" s="11" t="s">
        <v>192</v>
      </c>
      <c r="E12" s="13"/>
      <c r="F12" s="5"/>
      <c r="G12" s="14"/>
      <c r="H12" s="63"/>
      <c r="I12" s="60"/>
      <c r="J12" s="60"/>
      <c r="K12" s="37"/>
      <c r="L12" s="60"/>
      <c r="M12" s="37"/>
      <c r="P12" s="1" t="str">
        <f t="shared" si="0"/>
        <v/>
      </c>
    </row>
    <row r="13" spans="1:18" outlineLevel="1">
      <c r="A13" s="12" t="s">
        <v>9</v>
      </c>
      <c r="B13" s="6"/>
      <c r="C13" s="5" t="str">
        <f>IF($F$3&gt;=21,"★","")</f>
        <v/>
      </c>
      <c r="D13" s="51" t="s">
        <v>296</v>
      </c>
      <c r="E13" s="13"/>
      <c r="F13" s="5"/>
      <c r="G13" s="14"/>
      <c r="H13" s="63"/>
      <c r="I13" s="60"/>
      <c r="J13" s="60"/>
      <c r="K13" s="37"/>
      <c r="L13" s="60"/>
      <c r="M13" s="37"/>
      <c r="P13" s="1" t="str">
        <f t="shared" si="0"/>
        <v/>
      </c>
    </row>
    <row r="14" spans="1:18" outlineLevel="1">
      <c r="A14" s="12" t="s">
        <v>9</v>
      </c>
      <c r="B14" s="6"/>
      <c r="C14" s="5" t="str">
        <f>IF($F$3&gt;=21,"★","")</f>
        <v/>
      </c>
      <c r="D14" s="11" t="s">
        <v>4</v>
      </c>
      <c r="E14" s="13"/>
      <c r="F14" s="5"/>
      <c r="G14" s="14"/>
      <c r="H14" s="63"/>
      <c r="I14" s="60"/>
      <c r="J14" s="60"/>
      <c r="K14" s="37"/>
      <c r="L14" s="60"/>
      <c r="M14" s="37"/>
      <c r="P14" s="1" t="str">
        <f t="shared" si="0"/>
        <v/>
      </c>
    </row>
    <row r="15" spans="1:18" outlineLevel="1">
      <c r="A15" s="12" t="s">
        <v>9</v>
      </c>
      <c r="B15" s="6"/>
      <c r="C15" s="5"/>
      <c r="D15" s="11" t="s">
        <v>206</v>
      </c>
      <c r="E15" s="13"/>
      <c r="F15" s="5"/>
      <c r="G15" s="14"/>
      <c r="H15" s="63"/>
      <c r="I15" s="60"/>
      <c r="J15" s="60"/>
      <c r="K15" s="37"/>
      <c r="L15" s="60"/>
      <c r="M15" s="37"/>
      <c r="P15" s="1" t="str">
        <f t="shared" si="0"/>
        <v/>
      </c>
    </row>
    <row r="16" spans="1:18" outlineLevel="1">
      <c r="A16" s="12" t="s">
        <v>9</v>
      </c>
      <c r="B16" s="6"/>
      <c r="C16" s="5"/>
      <c r="D16" s="11" t="s">
        <v>16</v>
      </c>
      <c r="E16" s="13"/>
      <c r="F16" s="5"/>
      <c r="G16" s="14"/>
      <c r="H16" s="63"/>
      <c r="I16" s="60"/>
      <c r="J16" s="60"/>
      <c r="K16" s="37"/>
      <c r="L16" s="60"/>
      <c r="M16" s="37"/>
      <c r="P16" s="1" t="str">
        <f t="shared" si="0"/>
        <v/>
      </c>
    </row>
    <row r="17" spans="1:18" outlineLevel="1">
      <c r="A17" s="12" t="s">
        <v>9</v>
      </c>
      <c r="B17" s="6"/>
      <c r="C17" s="5"/>
      <c r="D17" s="11" t="s">
        <v>193</v>
      </c>
      <c r="E17" s="13"/>
      <c r="F17" s="5"/>
      <c r="G17" s="14"/>
      <c r="H17" s="63"/>
      <c r="I17" s="60"/>
      <c r="J17" s="60"/>
      <c r="K17" s="37"/>
      <c r="L17" s="60"/>
      <c r="M17" s="37"/>
      <c r="P17" s="1" t="str">
        <f t="shared" si="0"/>
        <v/>
      </c>
    </row>
    <row r="18" spans="1:18" outlineLevel="1">
      <c r="A18" s="12" t="s">
        <v>9</v>
      </c>
      <c r="B18" s="6"/>
      <c r="C18" s="5"/>
      <c r="D18" s="11" t="s">
        <v>3</v>
      </c>
      <c r="E18" s="13"/>
      <c r="F18" s="5"/>
      <c r="G18" s="14"/>
      <c r="H18" s="63"/>
      <c r="I18" s="60"/>
      <c r="J18" s="60"/>
      <c r="K18" s="37"/>
      <c r="L18" s="60"/>
      <c r="M18" s="37"/>
      <c r="P18" s="1" t="str">
        <f t="shared" si="0"/>
        <v/>
      </c>
    </row>
    <row r="19" spans="1:18" outlineLevel="1">
      <c r="A19" s="12" t="s">
        <v>9</v>
      </c>
      <c r="B19" s="6"/>
      <c r="C19" s="5"/>
      <c r="D19" s="11" t="s">
        <v>6</v>
      </c>
      <c r="E19" s="13"/>
      <c r="F19" s="5"/>
      <c r="G19" s="14"/>
      <c r="H19" s="63"/>
      <c r="I19" s="60"/>
      <c r="J19" s="60"/>
      <c r="K19" s="37"/>
      <c r="L19" s="60"/>
      <c r="M19" s="37"/>
      <c r="P19" s="1" t="str">
        <f t="shared" si="0"/>
        <v/>
      </c>
    </row>
    <row r="20" spans="1:18" outlineLevel="1">
      <c r="A20" s="12" t="s">
        <v>9</v>
      </c>
      <c r="B20" s="6"/>
      <c r="C20" s="5"/>
      <c r="D20" s="11" t="s">
        <v>228</v>
      </c>
      <c r="E20" s="13"/>
      <c r="F20" s="5"/>
      <c r="G20" s="14"/>
      <c r="H20" s="64"/>
      <c r="I20" s="61"/>
      <c r="J20" s="61"/>
      <c r="K20" s="38"/>
      <c r="L20" s="61"/>
      <c r="M20" s="38"/>
      <c r="P20" s="1" t="str">
        <f t="shared" si="0"/>
        <v>その他</v>
      </c>
    </row>
    <row r="21" spans="1:18" ht="16.2">
      <c r="A21" s="10" t="s">
        <v>10</v>
      </c>
      <c r="B21" s="43" t="s">
        <v>11</v>
      </c>
      <c r="C21" s="5"/>
      <c r="D21" s="11"/>
      <c r="E21" s="5"/>
      <c r="F21" s="42" t="str">
        <f>IF(AND(F$3&lt;=O$5,R21&lt;&gt;"-",OR(Q21&gt;=P$5,Q21/O21&gt;=Q$5)),"○",IF(AND(F$3&gt;=O$6,R21&lt;&gt;"-",OR(Q21&gt;=P$6,Q21/O21&gt;=Q$6)),"○",IF(TRUE,"-")))</f>
        <v>-</v>
      </c>
      <c r="G21" s="11"/>
      <c r="H21" s="11"/>
      <c r="I21" s="32"/>
      <c r="J21" s="32"/>
      <c r="K21" s="41"/>
      <c r="L21" s="32"/>
      <c r="M21" s="41"/>
      <c r="O21" s="1">
        <f>COUNTIF(A$9:A$262,A21)-1-COUNTIFS(A$9:A$262,A21,P$9:P$262,"その他")-COUNTIFS(A$9:A$262,A21,P$9:P$262,"[KPI]")</f>
        <v>8</v>
      </c>
      <c r="P21" s="1" t="str">
        <f t="shared" si="0"/>
        <v/>
      </c>
      <c r="Q21" s="1">
        <f>COUNTIFS(A$9:A$262,A21,E$9:E$262,"✓")-COUNTIFS(A$9:A$262,A21,P$9:P$262,"[KPI]",E$9:E$262,"✓")</f>
        <v>0</v>
      </c>
      <c r="R21" s="1" t="str">
        <f>IF(COUNTIFS(A$9:A$262,A21,C$9:C$262,"★")=0,"必須なし",IF(COUNTIFS(A$9:A$262,A21,C$9:C$262,"★",E$9:E$262,"✓")/COUNTIFS(A$9:A$262,A21,C$9:C$262,"★")&lt;&gt;1,"-",IF(COUNTIFS(A$9:A$262,A21,C$9:C$262,"★",E$9:E$262,"✓")/COUNTIFS(A$9:A$262,A21,C$9:C$262,"★")=1,"必須OK")))</f>
        <v>必須なし</v>
      </c>
    </row>
    <row r="22" spans="1:18" outlineLevel="1">
      <c r="A22" s="12" t="s">
        <v>10</v>
      </c>
      <c r="B22" s="6"/>
      <c r="C22" s="5"/>
      <c r="D22" s="11" t="s">
        <v>26</v>
      </c>
      <c r="E22" s="13"/>
      <c r="F22" s="5"/>
      <c r="G22" s="14" t="s">
        <v>313</v>
      </c>
      <c r="H22" s="14"/>
      <c r="I22" s="33"/>
      <c r="J22" s="33"/>
      <c r="K22" s="32"/>
      <c r="L22" s="33"/>
      <c r="M22" s="32"/>
      <c r="P22" s="1" t="str">
        <f t="shared" si="0"/>
        <v>[KPI]</v>
      </c>
    </row>
    <row r="23" spans="1:18" outlineLevel="1">
      <c r="A23" s="12" t="s">
        <v>10</v>
      </c>
      <c r="B23" s="6"/>
      <c r="C23" s="5"/>
      <c r="D23" s="11" t="s">
        <v>15</v>
      </c>
      <c r="E23" s="13"/>
      <c r="F23" s="5"/>
      <c r="G23" s="14"/>
      <c r="H23" s="62"/>
      <c r="I23" s="59" t="s">
        <v>237</v>
      </c>
      <c r="J23" s="59"/>
      <c r="K23" s="36"/>
      <c r="L23" s="59"/>
      <c r="M23" s="36"/>
      <c r="P23" s="1" t="str">
        <f t="shared" si="0"/>
        <v/>
      </c>
    </row>
    <row r="24" spans="1:18" outlineLevel="1">
      <c r="A24" s="12" t="s">
        <v>10</v>
      </c>
      <c r="B24" s="6"/>
      <c r="C24" s="5"/>
      <c r="D24" s="11" t="s">
        <v>12</v>
      </c>
      <c r="E24" s="13"/>
      <c r="F24" s="5"/>
      <c r="G24" s="14"/>
      <c r="H24" s="63"/>
      <c r="I24" s="60"/>
      <c r="J24" s="60"/>
      <c r="K24" s="37"/>
      <c r="L24" s="60"/>
      <c r="M24" s="37"/>
      <c r="P24" s="1" t="str">
        <f t="shared" si="0"/>
        <v/>
      </c>
    </row>
    <row r="25" spans="1:18" outlineLevel="1">
      <c r="A25" s="12" t="s">
        <v>10</v>
      </c>
      <c r="B25" s="6"/>
      <c r="C25" s="5" t="str">
        <f>IF($F$3&gt;=21,"★","")</f>
        <v/>
      </c>
      <c r="D25" s="51" t="s">
        <v>297</v>
      </c>
      <c r="E25" s="13"/>
      <c r="F25" s="5"/>
      <c r="G25" s="14"/>
      <c r="H25" s="63"/>
      <c r="I25" s="60"/>
      <c r="J25" s="60"/>
      <c r="K25" s="37"/>
      <c r="L25" s="60"/>
      <c r="M25" s="37"/>
      <c r="P25" s="1" t="str">
        <f t="shared" si="0"/>
        <v/>
      </c>
    </row>
    <row r="26" spans="1:18" outlineLevel="1">
      <c r="A26" s="12" t="s">
        <v>10</v>
      </c>
      <c r="B26" s="6"/>
      <c r="C26" s="5" t="str">
        <f>IF($F$3&gt;=21,"★","")</f>
        <v/>
      </c>
      <c r="D26" s="11" t="s">
        <v>27</v>
      </c>
      <c r="E26" s="13"/>
      <c r="F26" s="5"/>
      <c r="G26" s="14"/>
      <c r="H26" s="63"/>
      <c r="I26" s="60"/>
      <c r="J26" s="60"/>
      <c r="K26" s="37"/>
      <c r="L26" s="60"/>
      <c r="M26" s="37"/>
      <c r="P26" s="1" t="str">
        <f t="shared" si="0"/>
        <v/>
      </c>
    </row>
    <row r="27" spans="1:18" ht="28.8" outlineLevel="1">
      <c r="A27" s="12" t="s">
        <v>10</v>
      </c>
      <c r="B27" s="6"/>
      <c r="C27" s="5"/>
      <c r="D27" s="51" t="s">
        <v>298</v>
      </c>
      <c r="E27" s="13"/>
      <c r="F27" s="5"/>
      <c r="G27" s="14"/>
      <c r="H27" s="63"/>
      <c r="I27" s="60"/>
      <c r="J27" s="60"/>
      <c r="K27" s="37"/>
      <c r="L27" s="60"/>
      <c r="M27" s="37"/>
      <c r="P27" s="1" t="str">
        <f t="shared" si="0"/>
        <v/>
      </c>
    </row>
    <row r="28" spans="1:18" outlineLevel="1">
      <c r="A28" s="12" t="s">
        <v>10</v>
      </c>
      <c r="B28" s="6"/>
      <c r="C28" s="5" t="str">
        <f>IF($F$3&gt;=21,"★","")</f>
        <v/>
      </c>
      <c r="D28" s="11" t="s">
        <v>13</v>
      </c>
      <c r="E28" s="13"/>
      <c r="F28" s="5"/>
      <c r="G28" s="14"/>
      <c r="H28" s="63"/>
      <c r="I28" s="60"/>
      <c r="J28" s="60"/>
      <c r="K28" s="37"/>
      <c r="L28" s="60"/>
      <c r="M28" s="37"/>
      <c r="P28" s="1" t="str">
        <f t="shared" si="0"/>
        <v/>
      </c>
    </row>
    <row r="29" spans="1:18" outlineLevel="1">
      <c r="A29" s="12" t="s">
        <v>10</v>
      </c>
      <c r="B29" s="6"/>
      <c r="C29" s="5"/>
      <c r="D29" s="11" t="s">
        <v>14</v>
      </c>
      <c r="E29" s="13"/>
      <c r="F29" s="5"/>
      <c r="G29" s="14"/>
      <c r="H29" s="63"/>
      <c r="I29" s="60"/>
      <c r="J29" s="60"/>
      <c r="K29" s="37"/>
      <c r="L29" s="60"/>
      <c r="M29" s="37"/>
      <c r="P29" s="1" t="str">
        <f t="shared" si="0"/>
        <v/>
      </c>
    </row>
    <row r="30" spans="1:18" ht="28.8" outlineLevel="1">
      <c r="A30" s="12" t="s">
        <v>10</v>
      </c>
      <c r="B30" s="6"/>
      <c r="C30" s="5"/>
      <c r="D30" s="11" t="s">
        <v>25</v>
      </c>
      <c r="E30" s="13"/>
      <c r="F30" s="5"/>
      <c r="G30" s="14"/>
      <c r="H30" s="63"/>
      <c r="I30" s="60"/>
      <c r="J30" s="60"/>
      <c r="K30" s="37"/>
      <c r="L30" s="60"/>
      <c r="M30" s="37"/>
      <c r="P30" s="1" t="str">
        <f t="shared" si="0"/>
        <v/>
      </c>
    </row>
    <row r="31" spans="1:18" outlineLevel="1">
      <c r="A31" s="12" t="s">
        <v>10</v>
      </c>
      <c r="B31" s="6"/>
      <c r="C31" s="5"/>
      <c r="D31" s="11" t="s">
        <v>228</v>
      </c>
      <c r="E31" s="13"/>
      <c r="F31" s="5"/>
      <c r="G31" s="14"/>
      <c r="H31" s="64"/>
      <c r="I31" s="61"/>
      <c r="J31" s="61"/>
      <c r="K31" s="38"/>
      <c r="L31" s="61"/>
      <c r="M31" s="38"/>
      <c r="P31" s="1" t="str">
        <f t="shared" si="0"/>
        <v>その他</v>
      </c>
    </row>
    <row r="32" spans="1:18" ht="16.2">
      <c r="A32" s="10" t="s">
        <v>17</v>
      </c>
      <c r="B32" s="43" t="s">
        <v>18</v>
      </c>
      <c r="C32" s="5"/>
      <c r="D32" s="11"/>
      <c r="E32" s="5"/>
      <c r="F32" s="42" t="str">
        <f>IF(AND(F$3&lt;=O$5,R32&lt;&gt;"-",OR(Q32&gt;=P$5,Q32/O32&gt;=Q$5)),"○",IF(AND(F$3&gt;=O$6,R32&lt;&gt;"-",OR(Q32&gt;=P$6,Q32/O32&gt;=Q$6)),"○",IF(TRUE,"-")))</f>
        <v>-</v>
      </c>
      <c r="G32" s="11"/>
      <c r="H32" s="11"/>
      <c r="I32" s="32"/>
      <c r="J32" s="32"/>
      <c r="K32" s="41"/>
      <c r="L32" s="32"/>
      <c r="M32" s="41"/>
      <c r="O32" s="1">
        <f>COUNTIF(A$9:A$262,A32)-1-COUNTIFS(A$9:A$262,A32,P$9:P$262,"その他")-COUNTIFS(A$9:A$262,A32,P$9:P$262,"[KPI]")</f>
        <v>7</v>
      </c>
      <c r="P32" s="1" t="str">
        <f t="shared" si="0"/>
        <v/>
      </c>
      <c r="Q32" s="1">
        <f>COUNTIFS(A$9:A$262,A32,E$9:E$262,"✓")-COUNTIFS(A$9:A$262,A32,P$9:P$262,"[KPI]",E$9:E$262,"✓")</f>
        <v>0</v>
      </c>
      <c r="R32" s="1" t="str">
        <f>IF(COUNTIFS(A$9:A$262,A32,C$9:C$262,"★")=0,"必須なし",IF(COUNTIFS(A$9:A$262,A32,C$9:C$262,"★",E$9:E$262,"✓")/COUNTIFS(A$9:A$262,A32,C$9:C$262,"★")&lt;&gt;1,"-",IF(COUNTIFS(A$9:A$262,A32,C$9:C$262,"★",E$9:E$262,"✓")/COUNTIFS(A$9:A$262,A32,C$9:C$262,"★")=1,"必須OK")))</f>
        <v>-</v>
      </c>
    </row>
    <row r="33" spans="1:18" outlineLevel="1">
      <c r="A33" s="12" t="s">
        <v>17</v>
      </c>
      <c r="B33" s="6"/>
      <c r="C33" s="5" t="s">
        <v>281</v>
      </c>
      <c r="D33" s="11" t="s">
        <v>21</v>
      </c>
      <c r="E33" s="13"/>
      <c r="F33" s="5"/>
      <c r="G33" s="14" t="s">
        <v>314</v>
      </c>
      <c r="H33" s="14"/>
      <c r="I33" s="33"/>
      <c r="J33" s="33"/>
      <c r="K33" s="32"/>
      <c r="L33" s="33"/>
      <c r="M33" s="32"/>
      <c r="P33" s="1" t="str">
        <f t="shared" si="0"/>
        <v>[KPI]</v>
      </c>
    </row>
    <row r="34" spans="1:18" outlineLevel="1">
      <c r="A34" s="12" t="s">
        <v>17</v>
      </c>
      <c r="B34" s="6"/>
      <c r="C34" s="5" t="s">
        <v>281</v>
      </c>
      <c r="D34" s="11" t="s">
        <v>20</v>
      </c>
      <c r="E34" s="13"/>
      <c r="F34" s="5"/>
      <c r="G34" s="14" t="s">
        <v>322</v>
      </c>
      <c r="H34" s="14"/>
      <c r="I34" s="33"/>
      <c r="J34" s="33"/>
      <c r="K34" s="32"/>
      <c r="L34" s="33"/>
      <c r="M34" s="32"/>
      <c r="P34" s="1" t="str">
        <f t="shared" si="0"/>
        <v>[KPI]</v>
      </c>
    </row>
    <row r="35" spans="1:18" ht="28.8" outlineLevel="1">
      <c r="A35" s="12" t="s">
        <v>17</v>
      </c>
      <c r="B35" s="6"/>
      <c r="C35" s="5"/>
      <c r="D35" s="11" t="s">
        <v>23</v>
      </c>
      <c r="E35" s="13"/>
      <c r="F35" s="5"/>
      <c r="G35" s="14" t="s">
        <v>315</v>
      </c>
      <c r="H35" s="14"/>
      <c r="I35" s="33"/>
      <c r="J35" s="33"/>
      <c r="K35" s="32"/>
      <c r="L35" s="33"/>
      <c r="M35" s="32"/>
      <c r="P35" s="1" t="str">
        <f t="shared" si="0"/>
        <v>[KPI]</v>
      </c>
    </row>
    <row r="36" spans="1:18" outlineLevel="1">
      <c r="A36" s="12" t="s">
        <v>17</v>
      </c>
      <c r="B36" s="6"/>
      <c r="C36" s="5" t="str">
        <f>IF($F$3&gt;=21,"★","")</f>
        <v/>
      </c>
      <c r="D36" s="11" t="s">
        <v>22</v>
      </c>
      <c r="E36" s="13"/>
      <c r="F36" s="5"/>
      <c r="G36" s="14" t="s">
        <v>315</v>
      </c>
      <c r="H36" s="14"/>
      <c r="I36" s="33"/>
      <c r="J36" s="33"/>
      <c r="K36" s="32"/>
      <c r="L36" s="33"/>
      <c r="M36" s="32"/>
      <c r="P36" s="1" t="str">
        <f t="shared" si="0"/>
        <v>[KPI]</v>
      </c>
    </row>
    <row r="37" spans="1:18" outlineLevel="1">
      <c r="A37" s="12" t="s">
        <v>17</v>
      </c>
      <c r="B37" s="6"/>
      <c r="C37" s="5"/>
      <c r="D37" s="11" t="s">
        <v>37</v>
      </c>
      <c r="E37" s="13"/>
      <c r="F37" s="5"/>
      <c r="G37" s="14"/>
      <c r="H37" s="62"/>
      <c r="I37" s="59" t="s">
        <v>237</v>
      </c>
      <c r="J37" s="59"/>
      <c r="K37" s="36"/>
      <c r="L37" s="59"/>
      <c r="M37" s="36"/>
      <c r="P37" s="1" t="str">
        <f t="shared" si="0"/>
        <v/>
      </c>
    </row>
    <row r="38" spans="1:18" outlineLevel="1">
      <c r="A38" s="12" t="s">
        <v>17</v>
      </c>
      <c r="B38" s="6"/>
      <c r="C38" s="5"/>
      <c r="D38" s="51" t="s">
        <v>292</v>
      </c>
      <c r="E38" s="13"/>
      <c r="F38" s="5"/>
      <c r="G38" s="14"/>
      <c r="H38" s="63"/>
      <c r="I38" s="60"/>
      <c r="J38" s="60"/>
      <c r="K38" s="37"/>
      <c r="L38" s="60"/>
      <c r="M38" s="37"/>
    </row>
    <row r="39" spans="1:18" outlineLevel="1">
      <c r="A39" s="12" t="s">
        <v>17</v>
      </c>
      <c r="B39" s="6"/>
      <c r="C39" s="5" t="str">
        <f>IF($F$3&gt;=21,"★","")</f>
        <v/>
      </c>
      <c r="D39" s="51" t="s">
        <v>299</v>
      </c>
      <c r="E39" s="13"/>
      <c r="F39" s="5"/>
      <c r="G39" s="14"/>
      <c r="H39" s="63"/>
      <c r="I39" s="60"/>
      <c r="J39" s="60"/>
      <c r="K39" s="37"/>
      <c r="L39" s="60"/>
      <c r="M39" s="37"/>
      <c r="P39" s="1" t="str">
        <f t="shared" si="0"/>
        <v/>
      </c>
    </row>
    <row r="40" spans="1:18" ht="28.8" outlineLevel="1">
      <c r="A40" s="12" t="s">
        <v>17</v>
      </c>
      <c r="B40" s="6"/>
      <c r="C40" s="5" t="str">
        <f>IF($F$3&gt;=21,"★","")</f>
        <v/>
      </c>
      <c r="D40" s="11" t="s">
        <v>28</v>
      </c>
      <c r="E40" s="13"/>
      <c r="F40" s="5"/>
      <c r="G40" s="14"/>
      <c r="H40" s="63"/>
      <c r="I40" s="60"/>
      <c r="J40" s="60"/>
      <c r="K40" s="37"/>
      <c r="L40" s="60"/>
      <c r="M40" s="37"/>
      <c r="P40" s="1" t="str">
        <f t="shared" si="0"/>
        <v/>
      </c>
    </row>
    <row r="41" spans="1:18" outlineLevel="1">
      <c r="A41" s="12" t="s">
        <v>17</v>
      </c>
      <c r="B41" s="6"/>
      <c r="C41" s="5"/>
      <c r="D41" s="11" t="s">
        <v>194</v>
      </c>
      <c r="E41" s="13"/>
      <c r="F41" s="5"/>
      <c r="G41" s="14"/>
      <c r="H41" s="63"/>
      <c r="I41" s="60"/>
      <c r="J41" s="60"/>
      <c r="K41" s="37"/>
      <c r="L41" s="60"/>
      <c r="M41" s="37"/>
      <c r="P41" s="1" t="str">
        <f t="shared" si="0"/>
        <v/>
      </c>
    </row>
    <row r="42" spans="1:18" ht="28.8" outlineLevel="1">
      <c r="A42" s="12" t="s">
        <v>17</v>
      </c>
      <c r="B42" s="6"/>
      <c r="C42" s="5"/>
      <c r="D42" s="11" t="s">
        <v>29</v>
      </c>
      <c r="E42" s="13"/>
      <c r="F42" s="5"/>
      <c r="G42" s="14"/>
      <c r="H42" s="63"/>
      <c r="I42" s="60"/>
      <c r="J42" s="60"/>
      <c r="K42" s="37"/>
      <c r="L42" s="60"/>
      <c r="M42" s="37"/>
      <c r="P42" s="1" t="str">
        <f t="shared" si="0"/>
        <v/>
      </c>
    </row>
    <row r="43" spans="1:18" outlineLevel="1">
      <c r="A43" s="12" t="s">
        <v>17</v>
      </c>
      <c r="B43" s="6"/>
      <c r="C43" s="5"/>
      <c r="D43" s="11" t="s">
        <v>30</v>
      </c>
      <c r="E43" s="13"/>
      <c r="F43" s="5"/>
      <c r="G43" s="14"/>
      <c r="H43" s="63"/>
      <c r="I43" s="60"/>
      <c r="J43" s="60"/>
      <c r="K43" s="37"/>
      <c r="L43" s="60"/>
      <c r="M43" s="37"/>
      <c r="P43" s="1" t="str">
        <f t="shared" si="0"/>
        <v/>
      </c>
    </row>
    <row r="44" spans="1:18" outlineLevel="1">
      <c r="A44" s="12" t="s">
        <v>17</v>
      </c>
      <c r="B44" s="6"/>
      <c r="C44" s="5"/>
      <c r="D44" s="11" t="s">
        <v>228</v>
      </c>
      <c r="E44" s="13"/>
      <c r="F44" s="5"/>
      <c r="G44" s="14"/>
      <c r="H44" s="64"/>
      <c r="I44" s="61"/>
      <c r="J44" s="61"/>
      <c r="K44" s="38"/>
      <c r="L44" s="61"/>
      <c r="M44" s="38"/>
      <c r="P44" s="1" t="str">
        <f t="shared" si="0"/>
        <v>その他</v>
      </c>
    </row>
    <row r="45" spans="1:18" ht="16.2">
      <c r="A45" s="10" t="s">
        <v>31</v>
      </c>
      <c r="B45" s="43" t="s">
        <v>32</v>
      </c>
      <c r="C45" s="5"/>
      <c r="D45" s="11"/>
      <c r="E45" s="5"/>
      <c r="F45" s="42" t="str">
        <f>IF(AND(F$3&lt;=O$5,R45&lt;&gt;"-",OR(Q45&gt;=P$5,Q45/O45&gt;=Q$5)),"○",IF(AND(F$3&gt;=O$6,R45&lt;&gt;"-",OR(Q45&gt;=P$6,Q45/O45&gt;=Q$6)),"○",IF(TRUE,"-")))</f>
        <v>-</v>
      </c>
      <c r="G45" s="11"/>
      <c r="H45" s="11"/>
      <c r="I45" s="32"/>
      <c r="J45" s="32"/>
      <c r="K45" s="41"/>
      <c r="L45" s="32"/>
      <c r="M45" s="41"/>
      <c r="O45" s="1">
        <f>COUNTIF(A$9:A$262,A45)-1-COUNTIFS(A$9:A$262,A45,P$9:P$262,"その他")-COUNTIFS(A$9:A$262,A45,P$9:P$262,"[KPI]")</f>
        <v>7</v>
      </c>
      <c r="P45" s="1" t="str">
        <f t="shared" si="0"/>
        <v/>
      </c>
      <c r="Q45" s="1">
        <f>COUNTIFS(A$9:A$262,A45,E$9:E$262,"✓")-COUNTIFS(A$9:A$262,A45,P$9:P$262,"[KPI]",E$9:E$262,"✓")</f>
        <v>0</v>
      </c>
      <c r="R45" s="1" t="str">
        <f>IF(COUNTIFS(A$9:A$262,A45,C$9:C$262,"★")=0,"必須なし",IF(COUNTIFS(A$9:A$262,A45,C$9:C$262,"★",E$9:E$262,"✓")/COUNTIFS(A$9:A$262,A45,C$9:C$262,"★")&lt;&gt;1,"-",IF(COUNTIFS(A$9:A$262,A45,C$9:C$262,"★",E$9:E$262,"✓")/COUNTIFS(A$9:A$262,A45,C$9:C$262,"★")=1,"必須OK")))</f>
        <v>必須なし</v>
      </c>
    </row>
    <row r="46" spans="1:18" ht="28.8" outlineLevel="1">
      <c r="A46" s="12" t="s">
        <v>31</v>
      </c>
      <c r="B46" s="6"/>
      <c r="C46" s="5" t="str">
        <f>IF(F3&gt;=40,"★","")</f>
        <v/>
      </c>
      <c r="D46" s="51" t="s">
        <v>300</v>
      </c>
      <c r="E46" s="13"/>
      <c r="F46" s="5"/>
      <c r="G46" s="14" t="s">
        <v>316</v>
      </c>
      <c r="H46" s="14"/>
      <c r="I46" s="33"/>
      <c r="J46" s="33"/>
      <c r="K46" s="32"/>
      <c r="L46" s="33"/>
      <c r="M46" s="32"/>
      <c r="P46" s="1" t="str">
        <f t="shared" si="0"/>
        <v>[KPI]</v>
      </c>
    </row>
    <row r="47" spans="1:18" outlineLevel="1">
      <c r="A47" s="12" t="s">
        <v>31</v>
      </c>
      <c r="B47" s="6"/>
      <c r="C47" s="5"/>
      <c r="D47" s="11" t="s">
        <v>36</v>
      </c>
      <c r="E47" s="13"/>
      <c r="F47" s="5"/>
      <c r="G47" s="14"/>
      <c r="H47" s="62"/>
      <c r="I47" s="59" t="s">
        <v>237</v>
      </c>
      <c r="J47" s="59"/>
      <c r="K47" s="36"/>
      <c r="L47" s="59"/>
      <c r="M47" s="36"/>
      <c r="P47" s="1" t="str">
        <f t="shared" si="0"/>
        <v/>
      </c>
    </row>
    <row r="48" spans="1:18" outlineLevel="1">
      <c r="A48" s="12" t="s">
        <v>31</v>
      </c>
      <c r="B48" s="6"/>
      <c r="C48" s="5"/>
      <c r="D48" s="11" t="s">
        <v>33</v>
      </c>
      <c r="E48" s="13"/>
      <c r="F48" s="5"/>
      <c r="G48" s="14"/>
      <c r="H48" s="63"/>
      <c r="I48" s="60"/>
      <c r="J48" s="60"/>
      <c r="K48" s="37"/>
      <c r="L48" s="60"/>
      <c r="M48" s="37"/>
      <c r="P48" s="1" t="str">
        <f t="shared" si="0"/>
        <v/>
      </c>
    </row>
    <row r="49" spans="1:18" outlineLevel="1">
      <c r="A49" s="12" t="s">
        <v>31</v>
      </c>
      <c r="B49" s="6"/>
      <c r="C49" s="5" t="str">
        <f>IF($F$3&gt;=21,"★","")</f>
        <v/>
      </c>
      <c r="D49" s="11" t="s">
        <v>35</v>
      </c>
      <c r="E49" s="13"/>
      <c r="F49" s="5"/>
      <c r="G49" s="14"/>
      <c r="H49" s="63"/>
      <c r="I49" s="60"/>
      <c r="J49" s="60"/>
      <c r="K49" s="37"/>
      <c r="L49" s="60"/>
      <c r="M49" s="37"/>
      <c r="P49" s="1" t="str">
        <f t="shared" si="0"/>
        <v/>
      </c>
    </row>
    <row r="50" spans="1:18" outlineLevel="1">
      <c r="A50" s="12" t="s">
        <v>31</v>
      </c>
      <c r="B50" s="6"/>
      <c r="C50" s="5"/>
      <c r="D50" s="11" t="s">
        <v>34</v>
      </c>
      <c r="E50" s="13"/>
      <c r="F50" s="5"/>
      <c r="G50" s="14"/>
      <c r="H50" s="63"/>
      <c r="I50" s="60"/>
      <c r="J50" s="60"/>
      <c r="K50" s="37"/>
      <c r="L50" s="60"/>
      <c r="M50" s="37"/>
      <c r="P50" s="1" t="str">
        <f t="shared" si="0"/>
        <v/>
      </c>
    </row>
    <row r="51" spans="1:18" ht="43.2" outlineLevel="1">
      <c r="A51" s="12" t="s">
        <v>31</v>
      </c>
      <c r="B51" s="6"/>
      <c r="C51" s="5" t="str">
        <f>IF($F$3&gt;=21,"★","")</f>
        <v/>
      </c>
      <c r="D51" s="51" t="s">
        <v>301</v>
      </c>
      <c r="E51" s="13"/>
      <c r="F51" s="5"/>
      <c r="G51" s="14"/>
      <c r="H51" s="63"/>
      <c r="I51" s="60"/>
      <c r="J51" s="60"/>
      <c r="K51" s="37"/>
      <c r="L51" s="60"/>
      <c r="M51" s="37"/>
      <c r="P51" s="1" t="str">
        <f t="shared" si="0"/>
        <v/>
      </c>
    </row>
    <row r="52" spans="1:18" outlineLevel="1">
      <c r="A52" s="12" t="s">
        <v>31</v>
      </c>
      <c r="B52" s="6"/>
      <c r="C52" s="5"/>
      <c r="D52" s="11" t="s">
        <v>195</v>
      </c>
      <c r="E52" s="13"/>
      <c r="F52" s="5"/>
      <c r="G52" s="14"/>
      <c r="H52" s="63"/>
      <c r="I52" s="60"/>
      <c r="J52" s="60"/>
      <c r="K52" s="37"/>
      <c r="L52" s="60"/>
      <c r="M52" s="37"/>
      <c r="P52" s="1" t="str">
        <f t="shared" si="0"/>
        <v/>
      </c>
    </row>
    <row r="53" spans="1:18" outlineLevel="1">
      <c r="A53" s="12" t="s">
        <v>31</v>
      </c>
      <c r="B53" s="6"/>
      <c r="C53" s="5" t="str">
        <f>IF($F$3&gt;=21,"★","")</f>
        <v/>
      </c>
      <c r="D53" s="11" t="s">
        <v>290</v>
      </c>
      <c r="E53" s="13"/>
      <c r="F53" s="5"/>
      <c r="G53" s="14"/>
      <c r="H53" s="63"/>
      <c r="I53" s="60"/>
      <c r="J53" s="60"/>
      <c r="K53" s="37"/>
      <c r="L53" s="60"/>
      <c r="M53" s="37"/>
      <c r="P53" s="1" t="str">
        <f t="shared" si="0"/>
        <v/>
      </c>
    </row>
    <row r="54" spans="1:18" outlineLevel="1">
      <c r="A54" s="12" t="s">
        <v>31</v>
      </c>
      <c r="B54" s="6"/>
      <c r="C54" s="5"/>
      <c r="D54" s="11" t="s">
        <v>228</v>
      </c>
      <c r="E54" s="13"/>
      <c r="F54" s="5"/>
      <c r="G54" s="14"/>
      <c r="H54" s="64"/>
      <c r="I54" s="61"/>
      <c r="J54" s="61"/>
      <c r="K54" s="38"/>
      <c r="L54" s="61"/>
      <c r="M54" s="38"/>
      <c r="P54" s="1" t="str">
        <f t="shared" si="0"/>
        <v>その他</v>
      </c>
    </row>
    <row r="55" spans="1:18" ht="16.2">
      <c r="A55" s="10" t="s">
        <v>38</v>
      </c>
      <c r="B55" s="43" t="s">
        <v>39</v>
      </c>
      <c r="C55" s="5"/>
      <c r="D55" s="15" t="s">
        <v>207</v>
      </c>
      <c r="E55" s="5"/>
      <c r="F55" s="42" t="str">
        <f>IF(AND(F$3&lt;=O$5,R55&lt;&gt;"-",OR(Q55&gt;=P$5,Q55/O55&gt;=Q$5)),"○",IF(AND(F$3&gt;=O$6,R55&lt;&gt;"-",OR(Q55&gt;=P$6,Q55/O55&gt;=Q$6)),"○",IF(TRUE,"-")))</f>
        <v>-</v>
      </c>
      <c r="G55" s="11"/>
      <c r="H55" s="11"/>
      <c r="I55" s="32"/>
      <c r="J55" s="32"/>
      <c r="K55" s="41"/>
      <c r="L55" s="32"/>
      <c r="M55" s="41"/>
      <c r="O55" s="1">
        <f>COUNTIF(A$9:A$262,A55)-1-COUNTIFS(A$9:A$262,A55,P$9:P$262,"その他")-COUNTIFS(A$9:A$262,A55,P$9:P$262,"[KPI]")</f>
        <v>7</v>
      </c>
      <c r="P55" s="1" t="str">
        <f t="shared" si="0"/>
        <v/>
      </c>
      <c r="Q55" s="1">
        <f>COUNTIFS(A$9:A$262,A55,E$9:E$262,"✓")-COUNTIFS(A$9:A$262,A55,P$9:P$262,"[KPI]",E$9:E$262,"✓")</f>
        <v>0</v>
      </c>
      <c r="R55" s="1" t="str">
        <f>IF(COUNTIFS(A$9:A$262,A55,C$9:C$262,"★")=0,"必須なし",IF(COUNTIFS(A$9:A$262,A55,C$9:C$262,"★",E$9:E$262,"✓")/COUNTIFS(A$9:A$262,A55,C$9:C$262,"★")&lt;&gt;1,"-",IF(COUNTIFS(A$9:A$262,A55,C$9:C$262,"★",E$9:E$262,"✓")/COUNTIFS(A$9:A$262,A55,C$9:C$262,"★")=1,"必須OK")))</f>
        <v>必須なし</v>
      </c>
    </row>
    <row r="56" spans="1:18" outlineLevel="1">
      <c r="A56" s="12" t="s">
        <v>38</v>
      </c>
      <c r="B56" s="6"/>
      <c r="C56" s="5"/>
      <c r="D56" s="11" t="s">
        <v>40</v>
      </c>
      <c r="E56" s="13"/>
      <c r="F56" s="5"/>
      <c r="G56" s="14" t="s">
        <v>315</v>
      </c>
      <c r="H56" s="14"/>
      <c r="I56" s="33"/>
      <c r="J56" s="33"/>
      <c r="K56" s="32"/>
      <c r="L56" s="33"/>
      <c r="M56" s="32"/>
      <c r="P56" s="1" t="str">
        <f t="shared" si="0"/>
        <v>[KPI]</v>
      </c>
    </row>
    <row r="57" spans="1:18" outlineLevel="1">
      <c r="A57" s="12" t="s">
        <v>38</v>
      </c>
      <c r="B57" s="6"/>
      <c r="C57" s="5"/>
      <c r="D57" s="11" t="s">
        <v>54</v>
      </c>
      <c r="E57" s="13"/>
      <c r="F57" s="5"/>
      <c r="G57" s="14" t="s">
        <v>323</v>
      </c>
      <c r="H57" s="14"/>
      <c r="I57" s="33"/>
      <c r="J57" s="33"/>
      <c r="K57" s="32"/>
      <c r="L57" s="33"/>
      <c r="M57" s="32"/>
      <c r="P57" s="1" t="str">
        <f t="shared" si="0"/>
        <v>[KPI]</v>
      </c>
    </row>
    <row r="58" spans="1:18" outlineLevel="1">
      <c r="A58" s="12" t="s">
        <v>38</v>
      </c>
      <c r="B58" s="6"/>
      <c r="C58" s="5"/>
      <c r="D58" s="11" t="s">
        <v>41</v>
      </c>
      <c r="E58" s="13"/>
      <c r="F58" s="5"/>
      <c r="G58" s="14" t="s">
        <v>317</v>
      </c>
      <c r="H58" s="14"/>
      <c r="I58" s="33"/>
      <c r="J58" s="33"/>
      <c r="K58" s="32"/>
      <c r="L58" s="33"/>
      <c r="M58" s="32"/>
      <c r="P58" s="1" t="str">
        <f t="shared" si="0"/>
        <v>[KPI]</v>
      </c>
    </row>
    <row r="59" spans="1:18" outlineLevel="1">
      <c r="A59" s="12" t="s">
        <v>38</v>
      </c>
      <c r="B59" s="6"/>
      <c r="C59" s="5"/>
      <c r="D59" s="11" t="s">
        <v>42</v>
      </c>
      <c r="E59" s="13"/>
      <c r="F59" s="5"/>
      <c r="G59" s="14" t="s">
        <v>317</v>
      </c>
      <c r="H59" s="14"/>
      <c r="I59" s="33"/>
      <c r="J59" s="33"/>
      <c r="K59" s="32"/>
      <c r="L59" s="33"/>
      <c r="M59" s="32"/>
      <c r="P59" s="1" t="str">
        <f t="shared" si="0"/>
        <v>[KPI]</v>
      </c>
    </row>
    <row r="60" spans="1:18" ht="28.8" outlineLevel="1">
      <c r="A60" s="12" t="s">
        <v>38</v>
      </c>
      <c r="B60" s="6"/>
      <c r="C60" s="5"/>
      <c r="D60" s="51" t="s">
        <v>302</v>
      </c>
      <c r="E60" s="13"/>
      <c r="F60" s="5"/>
      <c r="G60" s="14"/>
      <c r="H60" s="62"/>
      <c r="I60" s="59" t="s">
        <v>237</v>
      </c>
      <c r="J60" s="59"/>
      <c r="K60" s="36"/>
      <c r="L60" s="59"/>
      <c r="M60" s="36"/>
      <c r="P60" s="1" t="str">
        <f t="shared" si="0"/>
        <v/>
      </c>
    </row>
    <row r="61" spans="1:18" ht="43.2" outlineLevel="1">
      <c r="A61" s="12" t="s">
        <v>38</v>
      </c>
      <c r="B61" s="6"/>
      <c r="C61" s="5"/>
      <c r="D61" s="51" t="s">
        <v>303</v>
      </c>
      <c r="E61" s="13"/>
      <c r="F61" s="5"/>
      <c r="G61" s="14"/>
      <c r="H61" s="63"/>
      <c r="I61" s="60"/>
      <c r="J61" s="60"/>
      <c r="K61" s="37"/>
      <c r="L61" s="60"/>
      <c r="M61" s="37"/>
      <c r="P61" s="1" t="str">
        <f t="shared" si="0"/>
        <v/>
      </c>
    </row>
    <row r="62" spans="1:18" outlineLevel="1">
      <c r="A62" s="12" t="s">
        <v>38</v>
      </c>
      <c r="B62" s="6"/>
      <c r="C62" s="5" t="str">
        <f>IF($F$3&gt;=21,"★","")</f>
        <v/>
      </c>
      <c r="D62" s="11" t="s">
        <v>43</v>
      </c>
      <c r="E62" s="13"/>
      <c r="F62" s="5"/>
      <c r="G62" s="14"/>
      <c r="H62" s="63"/>
      <c r="I62" s="60"/>
      <c r="J62" s="60"/>
      <c r="K62" s="37"/>
      <c r="L62" s="60"/>
      <c r="M62" s="37"/>
      <c r="P62" s="1" t="str">
        <f t="shared" si="0"/>
        <v/>
      </c>
    </row>
    <row r="63" spans="1:18" outlineLevel="1">
      <c r="A63" s="12" t="s">
        <v>38</v>
      </c>
      <c r="B63" s="6"/>
      <c r="C63" s="5"/>
      <c r="D63" s="11" t="s">
        <v>44</v>
      </c>
      <c r="E63" s="13"/>
      <c r="F63" s="5"/>
      <c r="G63" s="14"/>
      <c r="H63" s="63"/>
      <c r="I63" s="60"/>
      <c r="J63" s="60"/>
      <c r="K63" s="37"/>
      <c r="L63" s="60"/>
      <c r="M63" s="37"/>
      <c r="P63" s="1" t="str">
        <f t="shared" si="0"/>
        <v/>
      </c>
    </row>
    <row r="64" spans="1:18" ht="28.8" outlineLevel="1">
      <c r="A64" s="12" t="s">
        <v>38</v>
      </c>
      <c r="B64" s="6"/>
      <c r="C64" s="5" t="str">
        <f>IF(AND(F4="有",F3&gt;=21),"★","")</f>
        <v/>
      </c>
      <c r="D64" s="11" t="s">
        <v>218</v>
      </c>
      <c r="E64" s="13"/>
      <c r="F64" s="5"/>
      <c r="G64" s="14"/>
      <c r="H64" s="63"/>
      <c r="I64" s="60"/>
      <c r="J64" s="60"/>
      <c r="K64" s="37"/>
      <c r="L64" s="60"/>
      <c r="M64" s="37"/>
      <c r="P64" s="1" t="str">
        <f t="shared" si="0"/>
        <v/>
      </c>
    </row>
    <row r="65" spans="1:18" ht="28.8" outlineLevel="1">
      <c r="A65" s="12" t="s">
        <v>38</v>
      </c>
      <c r="B65" s="6"/>
      <c r="C65" s="5"/>
      <c r="D65" s="11" t="s">
        <v>208</v>
      </c>
      <c r="E65" s="13"/>
      <c r="F65" s="5"/>
      <c r="G65" s="14"/>
      <c r="H65" s="63"/>
      <c r="I65" s="60"/>
      <c r="J65" s="60"/>
      <c r="K65" s="37"/>
      <c r="L65" s="60"/>
      <c r="M65" s="37"/>
      <c r="P65" s="1" t="str">
        <f t="shared" si="0"/>
        <v/>
      </c>
    </row>
    <row r="66" spans="1:18" outlineLevel="1">
      <c r="A66" s="12" t="s">
        <v>38</v>
      </c>
      <c r="B66" s="6"/>
      <c r="C66" s="5" t="str">
        <f>IF(AND(F5="有",F3&gt;=21),"★","")</f>
        <v/>
      </c>
      <c r="D66" s="11" t="s">
        <v>45</v>
      </c>
      <c r="E66" s="13"/>
      <c r="F66" s="5"/>
      <c r="G66" s="14"/>
      <c r="H66" s="63"/>
      <c r="I66" s="60"/>
      <c r="J66" s="60"/>
      <c r="K66" s="37"/>
      <c r="L66" s="60"/>
      <c r="M66" s="37"/>
      <c r="P66" s="1" t="str">
        <f t="shared" si="0"/>
        <v/>
      </c>
    </row>
    <row r="67" spans="1:18" outlineLevel="1">
      <c r="A67" s="12" t="s">
        <v>38</v>
      </c>
      <c r="B67" s="6"/>
      <c r="C67" s="5"/>
      <c r="D67" s="11" t="s">
        <v>228</v>
      </c>
      <c r="E67" s="13"/>
      <c r="F67" s="5"/>
      <c r="G67" s="14"/>
      <c r="H67" s="64"/>
      <c r="I67" s="61"/>
      <c r="J67" s="61"/>
      <c r="K67" s="38"/>
      <c r="L67" s="61"/>
      <c r="M67" s="38"/>
      <c r="P67" s="1" t="str">
        <f t="shared" si="0"/>
        <v>その他</v>
      </c>
    </row>
    <row r="68" spans="1:18" ht="16.2">
      <c r="A68" s="10" t="s">
        <v>46</v>
      </c>
      <c r="B68" s="43" t="s">
        <v>47</v>
      </c>
      <c r="C68" s="5"/>
      <c r="D68" s="11"/>
      <c r="E68" s="5"/>
      <c r="F68" s="42" t="str">
        <f>IF(AND(F$3&lt;=O$5,R68&lt;&gt;"-",OR(Q68&gt;=P$5,Q68/O68&gt;=Q$5)),"○",IF(AND(F$3&gt;=O$6,R68&lt;&gt;"-",OR(Q68&gt;=P$6,Q68/O68&gt;=Q$6)),"○",IF(TRUE,"-")))</f>
        <v>-</v>
      </c>
      <c r="G68" s="11"/>
      <c r="H68" s="11"/>
      <c r="I68" s="32"/>
      <c r="J68" s="32"/>
      <c r="K68" s="41"/>
      <c r="L68" s="32"/>
      <c r="M68" s="41"/>
      <c r="O68" s="1">
        <f>COUNTIF(A$9:A$262,A68)-1-COUNTIFS(A$9:A$262,A68,P$9:P$262,"その他")-COUNTIFS(A$9:A$262,A68,P$9:P$262,"[KPI]")</f>
        <v>7</v>
      </c>
      <c r="P68" s="1" t="str">
        <f t="shared" si="0"/>
        <v/>
      </c>
      <c r="Q68" s="1">
        <f>COUNTIFS(A$9:A$262,A68,E$9:E$262,"✓")-COUNTIFS(A$9:A$262,A68,P$9:P$262,"[KPI]",E$9:E$262,"✓")</f>
        <v>0</v>
      </c>
      <c r="R68" s="1" t="str">
        <f>IF(COUNTIFS(A$9:A$262,A68,C$9:C$262,"★")=0,"必須なし",IF(COUNTIFS(A$9:A$262,A68,C$9:C$262,"★",E$9:E$262,"✓")/COUNTIFS(A$9:A$262,A68,C$9:C$262,"★")&lt;&gt;1,"-",IF(COUNTIFS(A$9:A$262,A68,C$9:C$262,"★",E$9:E$262,"✓")/COUNTIFS(A$9:A$262,A68,C$9:C$262,"★")=1,"必須OK")))</f>
        <v>必須なし</v>
      </c>
    </row>
    <row r="69" spans="1:18" outlineLevel="1">
      <c r="A69" s="12" t="s">
        <v>46</v>
      </c>
      <c r="B69" s="6"/>
      <c r="C69" s="5"/>
      <c r="D69" s="11" t="s">
        <v>48</v>
      </c>
      <c r="E69" s="13"/>
      <c r="F69" s="5"/>
      <c r="G69" s="14" t="s">
        <v>318</v>
      </c>
      <c r="H69" s="14"/>
      <c r="I69" s="33"/>
      <c r="J69" s="33"/>
      <c r="K69" s="32"/>
      <c r="L69" s="33"/>
      <c r="M69" s="32"/>
      <c r="P69" s="1" t="str">
        <f t="shared" si="0"/>
        <v>[KPI]</v>
      </c>
    </row>
    <row r="70" spans="1:18" outlineLevel="1">
      <c r="A70" s="12" t="s">
        <v>46</v>
      </c>
      <c r="B70" s="6"/>
      <c r="C70" s="5"/>
      <c r="D70" s="11" t="s">
        <v>49</v>
      </c>
      <c r="E70" s="13"/>
      <c r="F70" s="5"/>
      <c r="G70" s="14" t="s">
        <v>315</v>
      </c>
      <c r="H70" s="14"/>
      <c r="I70" s="33"/>
      <c r="J70" s="33"/>
      <c r="K70" s="32"/>
      <c r="L70" s="33"/>
      <c r="M70" s="32"/>
      <c r="P70" s="1" t="str">
        <f t="shared" si="0"/>
        <v>[KPI]</v>
      </c>
    </row>
    <row r="71" spans="1:18" outlineLevel="1">
      <c r="A71" s="12" t="s">
        <v>46</v>
      </c>
      <c r="B71" s="6"/>
      <c r="C71" s="5"/>
      <c r="D71" s="11" t="s">
        <v>55</v>
      </c>
      <c r="E71" s="13"/>
      <c r="F71" s="5"/>
      <c r="G71" s="14"/>
      <c r="H71" s="62"/>
      <c r="I71" s="59" t="s">
        <v>237</v>
      </c>
      <c r="J71" s="59"/>
      <c r="K71" s="36"/>
      <c r="L71" s="59"/>
      <c r="M71" s="36"/>
      <c r="P71" s="1" t="str">
        <f t="shared" si="0"/>
        <v/>
      </c>
    </row>
    <row r="72" spans="1:18" outlineLevel="1">
      <c r="A72" s="12" t="s">
        <v>46</v>
      </c>
      <c r="B72" s="6"/>
      <c r="C72" s="5"/>
      <c r="D72" s="11" t="s">
        <v>53</v>
      </c>
      <c r="E72" s="13"/>
      <c r="F72" s="5"/>
      <c r="G72" s="14"/>
      <c r="H72" s="63"/>
      <c r="I72" s="60"/>
      <c r="J72" s="60"/>
      <c r="K72" s="37"/>
      <c r="L72" s="60"/>
      <c r="M72" s="37"/>
      <c r="P72" s="1" t="str">
        <f t="shared" si="0"/>
        <v/>
      </c>
    </row>
    <row r="73" spans="1:18" ht="28.8" outlineLevel="1">
      <c r="A73" s="12" t="s">
        <v>46</v>
      </c>
      <c r="B73" s="6"/>
      <c r="C73" s="5"/>
      <c r="D73" s="11" t="s">
        <v>52</v>
      </c>
      <c r="E73" s="13"/>
      <c r="F73" s="5"/>
      <c r="G73" s="14"/>
      <c r="H73" s="63"/>
      <c r="I73" s="60"/>
      <c r="J73" s="60"/>
      <c r="K73" s="37"/>
      <c r="L73" s="60"/>
      <c r="M73" s="37"/>
      <c r="P73" s="1" t="str">
        <f t="shared" si="0"/>
        <v/>
      </c>
    </row>
    <row r="74" spans="1:18" outlineLevel="1">
      <c r="A74" s="12" t="s">
        <v>46</v>
      </c>
      <c r="B74" s="6"/>
      <c r="C74" s="5"/>
      <c r="D74" s="11" t="s">
        <v>262</v>
      </c>
      <c r="E74" s="13"/>
      <c r="F74" s="5"/>
      <c r="G74" s="14"/>
      <c r="H74" s="63"/>
      <c r="I74" s="60"/>
      <c r="J74" s="60"/>
      <c r="K74" s="37"/>
      <c r="L74" s="60"/>
      <c r="M74" s="37"/>
      <c r="P74" s="1" t="str">
        <f t="shared" si="0"/>
        <v/>
      </c>
    </row>
    <row r="75" spans="1:18" ht="28.8" outlineLevel="1">
      <c r="A75" s="12" t="s">
        <v>46</v>
      </c>
      <c r="B75" s="6"/>
      <c r="C75" s="5" t="str">
        <f>IF($F$3&gt;=21,"★","")</f>
        <v/>
      </c>
      <c r="D75" s="11" t="s">
        <v>51</v>
      </c>
      <c r="E75" s="13"/>
      <c r="F75" s="5"/>
      <c r="G75" s="14"/>
      <c r="H75" s="63"/>
      <c r="I75" s="60"/>
      <c r="J75" s="60"/>
      <c r="K75" s="37"/>
      <c r="L75" s="60"/>
      <c r="M75" s="37"/>
      <c r="P75" s="1" t="str">
        <f t="shared" ref="P75:P138" si="1">IF(COUNTIF(D75,"[KPI]*")=1,"[KPI]",IF(COUNTIF(D75,"その他*")=1,"その他",""))</f>
        <v/>
      </c>
    </row>
    <row r="76" spans="1:18" outlineLevel="1">
      <c r="A76" s="12" t="s">
        <v>46</v>
      </c>
      <c r="B76" s="6"/>
      <c r="C76" s="5"/>
      <c r="D76" s="11" t="s">
        <v>50</v>
      </c>
      <c r="E76" s="13"/>
      <c r="F76" s="5"/>
      <c r="G76" s="14"/>
      <c r="H76" s="63"/>
      <c r="I76" s="60"/>
      <c r="J76" s="60"/>
      <c r="K76" s="37"/>
      <c r="L76" s="60"/>
      <c r="M76" s="37"/>
      <c r="P76" s="1" t="str">
        <f t="shared" si="1"/>
        <v/>
      </c>
    </row>
    <row r="77" spans="1:18" outlineLevel="1">
      <c r="A77" s="12" t="s">
        <v>46</v>
      </c>
      <c r="B77" s="6"/>
      <c r="C77" s="5" t="str">
        <f>IF($F$3&gt;=21,"★","")</f>
        <v/>
      </c>
      <c r="D77" s="11" t="s">
        <v>196</v>
      </c>
      <c r="E77" s="13"/>
      <c r="F77" s="5"/>
      <c r="G77" s="14"/>
      <c r="H77" s="63"/>
      <c r="I77" s="60"/>
      <c r="J77" s="60"/>
      <c r="K77" s="37"/>
      <c r="L77" s="60"/>
      <c r="M77" s="37"/>
      <c r="P77" s="1" t="str">
        <f t="shared" si="1"/>
        <v/>
      </c>
    </row>
    <row r="78" spans="1:18" outlineLevel="1">
      <c r="A78" s="12" t="s">
        <v>46</v>
      </c>
      <c r="B78" s="6"/>
      <c r="C78" s="5"/>
      <c r="D78" s="11" t="s">
        <v>228</v>
      </c>
      <c r="E78" s="13"/>
      <c r="F78" s="5"/>
      <c r="G78" s="14"/>
      <c r="H78" s="64"/>
      <c r="I78" s="61"/>
      <c r="J78" s="61"/>
      <c r="K78" s="38"/>
      <c r="L78" s="61"/>
      <c r="M78" s="38"/>
      <c r="P78" s="1" t="str">
        <f t="shared" si="1"/>
        <v>その他</v>
      </c>
    </row>
    <row r="79" spans="1:18" ht="16.2">
      <c r="A79" s="10" t="s">
        <v>56</v>
      </c>
      <c r="B79" s="43" t="s">
        <v>57</v>
      </c>
      <c r="C79" s="5"/>
      <c r="D79" s="11"/>
      <c r="E79" s="5"/>
      <c r="F79" s="42" t="str">
        <f>IF(AND(F$3&lt;=O$5,R79&lt;&gt;"-",OR(Q79&gt;=P$5,Q79/O79&gt;=Q$5)),"○",IF(AND(F$3&gt;=O$6,R79&lt;&gt;"-",OR(Q79&gt;=P$6,Q79/O79&gt;=Q$6)),"○",IF(TRUE,"-")))</f>
        <v>-</v>
      </c>
      <c r="G79" s="11"/>
      <c r="H79" s="11"/>
      <c r="I79" s="32"/>
      <c r="J79" s="32"/>
      <c r="K79" s="41"/>
      <c r="L79" s="32"/>
      <c r="M79" s="41"/>
      <c r="O79" s="1">
        <f>COUNTIF(A$9:A$262,A79)-1-COUNTIFS(A$9:A$262,A79,P$9:P$262,"その他")-COUNTIFS(A$9:A$262,A79,P$9:P$262,"[KPI]")</f>
        <v>6</v>
      </c>
      <c r="P79" s="1" t="str">
        <f t="shared" si="1"/>
        <v/>
      </c>
      <c r="Q79" s="1">
        <f>COUNTIFS(A$9:A$262,A79,E$9:E$262,"✓")-COUNTIFS(A$9:A$262,A79,P$9:P$262,"[KPI]",E$9:E$262,"✓")</f>
        <v>0</v>
      </c>
      <c r="R79" s="1" t="str">
        <f>IF(COUNTIFS(A$9:A$262,A79,C$9:C$262,"★")=0,"必須なし",IF(COUNTIFS(A$9:A$262,A79,C$9:C$262,"★",E$9:E$262,"✓")/COUNTIFS(A$9:A$262,A79,C$9:C$262,"★")&lt;&gt;1,"-",IF(COUNTIFS(A$9:A$262,A79,C$9:C$262,"★",E$9:E$262,"✓")/COUNTIFS(A$9:A$262,A79,C$9:C$262,"★")=1,"必須OK")))</f>
        <v>必須なし</v>
      </c>
    </row>
    <row r="80" spans="1:18" outlineLevel="1">
      <c r="A80" s="12" t="s">
        <v>56</v>
      </c>
      <c r="B80" s="6"/>
      <c r="C80" s="5" t="str">
        <f>IF($F$3&gt;=21,"★","")</f>
        <v/>
      </c>
      <c r="D80" s="11" t="s">
        <v>58</v>
      </c>
      <c r="E80" s="13"/>
      <c r="F80" s="5"/>
      <c r="G80" s="14"/>
      <c r="H80" s="62"/>
      <c r="I80" s="59" t="s">
        <v>237</v>
      </c>
      <c r="J80" s="59"/>
      <c r="K80" s="36"/>
      <c r="L80" s="59"/>
      <c r="M80" s="36"/>
      <c r="P80" s="1" t="str">
        <f t="shared" si="1"/>
        <v/>
      </c>
    </row>
    <row r="81" spans="1:18" outlineLevel="1">
      <c r="A81" s="12" t="s">
        <v>56</v>
      </c>
      <c r="B81" s="6"/>
      <c r="C81" s="5"/>
      <c r="D81" s="11" t="s">
        <v>59</v>
      </c>
      <c r="E81" s="13"/>
      <c r="F81" s="5"/>
      <c r="G81" s="14"/>
      <c r="H81" s="63"/>
      <c r="I81" s="60"/>
      <c r="J81" s="60"/>
      <c r="K81" s="37"/>
      <c r="L81" s="60"/>
      <c r="M81" s="37"/>
      <c r="P81" s="1" t="str">
        <f t="shared" si="1"/>
        <v/>
      </c>
    </row>
    <row r="82" spans="1:18" outlineLevel="1">
      <c r="A82" s="12" t="s">
        <v>56</v>
      </c>
      <c r="B82" s="6"/>
      <c r="C82" s="5"/>
      <c r="D82" s="11" t="s">
        <v>60</v>
      </c>
      <c r="E82" s="13"/>
      <c r="F82" s="5"/>
      <c r="G82" s="14"/>
      <c r="H82" s="63"/>
      <c r="I82" s="60"/>
      <c r="J82" s="60"/>
      <c r="K82" s="37"/>
      <c r="L82" s="60"/>
      <c r="M82" s="37"/>
      <c r="P82" s="1" t="str">
        <f t="shared" si="1"/>
        <v/>
      </c>
    </row>
    <row r="83" spans="1:18" outlineLevel="1">
      <c r="A83" s="12" t="s">
        <v>56</v>
      </c>
      <c r="B83" s="6"/>
      <c r="C83" s="5" t="str">
        <f>IF($F$3&gt;=21,"★","")</f>
        <v/>
      </c>
      <c r="D83" s="11" t="s">
        <v>61</v>
      </c>
      <c r="E83" s="13"/>
      <c r="F83" s="5"/>
      <c r="G83" s="14"/>
      <c r="H83" s="63"/>
      <c r="I83" s="60"/>
      <c r="J83" s="60"/>
      <c r="K83" s="37"/>
      <c r="L83" s="60"/>
      <c r="M83" s="37"/>
      <c r="P83" s="1" t="str">
        <f t="shared" si="1"/>
        <v/>
      </c>
    </row>
    <row r="84" spans="1:18" ht="28.8" outlineLevel="1">
      <c r="A84" s="12" t="s">
        <v>56</v>
      </c>
      <c r="B84" s="6"/>
      <c r="C84" s="5"/>
      <c r="D84" s="11" t="s">
        <v>63</v>
      </c>
      <c r="E84" s="13"/>
      <c r="F84" s="5"/>
      <c r="G84" s="14"/>
      <c r="H84" s="63"/>
      <c r="I84" s="60"/>
      <c r="J84" s="60"/>
      <c r="K84" s="37"/>
      <c r="L84" s="60"/>
      <c r="M84" s="37"/>
      <c r="P84" s="1" t="str">
        <f t="shared" si="1"/>
        <v/>
      </c>
    </row>
    <row r="85" spans="1:18" outlineLevel="1">
      <c r="A85" s="12" t="s">
        <v>56</v>
      </c>
      <c r="B85" s="6"/>
      <c r="C85" s="5"/>
      <c r="D85" s="11" t="s">
        <v>62</v>
      </c>
      <c r="E85" s="13"/>
      <c r="F85" s="5"/>
      <c r="G85" s="14"/>
      <c r="H85" s="63"/>
      <c r="I85" s="60"/>
      <c r="J85" s="60"/>
      <c r="K85" s="37"/>
      <c r="L85" s="60"/>
      <c r="M85" s="37"/>
      <c r="P85" s="1" t="str">
        <f t="shared" si="1"/>
        <v/>
      </c>
    </row>
    <row r="86" spans="1:18" outlineLevel="1">
      <c r="A86" s="12" t="s">
        <v>56</v>
      </c>
      <c r="B86" s="6"/>
      <c r="C86" s="5"/>
      <c r="D86" s="11" t="s">
        <v>228</v>
      </c>
      <c r="E86" s="13"/>
      <c r="F86" s="5"/>
      <c r="G86" s="14"/>
      <c r="H86" s="64"/>
      <c r="I86" s="61"/>
      <c r="J86" s="61"/>
      <c r="K86" s="38"/>
      <c r="L86" s="61"/>
      <c r="M86" s="38"/>
      <c r="P86" s="1" t="str">
        <f t="shared" si="1"/>
        <v>その他</v>
      </c>
    </row>
    <row r="87" spans="1:18" ht="16.2">
      <c r="A87" s="10" t="s">
        <v>64</v>
      </c>
      <c r="B87" s="43" t="s">
        <v>65</v>
      </c>
      <c r="C87" s="5"/>
      <c r="D87" s="15" t="s">
        <v>77</v>
      </c>
      <c r="E87" s="5"/>
      <c r="F87" s="42" t="str">
        <f>IF(AND(F$3&lt;=O$5,R87&lt;&gt;"-",OR(Q87&gt;=P$5,Q87/O87&gt;=Q$5)),"○",IF(AND(F$3&gt;=O$6,R87&lt;&gt;"-",OR(Q87&gt;=P$6,Q87/O87&gt;=Q$6)),"○",IF(TRUE,"-")))</f>
        <v>-</v>
      </c>
      <c r="G87" s="11"/>
      <c r="H87" s="11"/>
      <c r="I87" s="32"/>
      <c r="J87" s="32"/>
      <c r="K87" s="41"/>
      <c r="L87" s="32"/>
      <c r="M87" s="41"/>
      <c r="O87" s="1">
        <f>COUNTIF(A$9:A$262,A87)-1-COUNTIFS(A$9:A$262,A87,P$9:P$262,"その他")-COUNTIFS(A$9:A$262,A87,P$9:P$262,"[KPI]")</f>
        <v>4</v>
      </c>
      <c r="P87" s="1" t="str">
        <f t="shared" si="1"/>
        <v/>
      </c>
      <c r="Q87" s="1">
        <f>COUNTIFS(A$9:A$262,A87,E$9:E$262,"✓")-COUNTIFS(A$9:A$262,A87,P$9:P$262,"[KPI]",E$9:E$262,"✓")</f>
        <v>0</v>
      </c>
      <c r="R87" s="1" t="str">
        <f>IF(COUNTIFS(A$9:A$262,A87,C$9:C$262,"★")=0,"必須なし",IF(COUNTIFS(A$9:A$262,A87,C$9:C$262,"★",E$9:E$262,"✓")/COUNTIFS(A$9:A$262,A87,C$9:C$262,"★")&lt;&gt;1,"-",IF(COUNTIFS(A$9:A$262,A87,C$9:C$262,"★",E$9:E$262,"✓")/COUNTIFS(A$9:A$262,A87,C$9:C$262,"★")=1,"必須OK")))</f>
        <v>必須なし</v>
      </c>
    </row>
    <row r="88" spans="1:18" outlineLevel="1">
      <c r="A88" s="12" t="s">
        <v>64</v>
      </c>
      <c r="B88" s="6"/>
      <c r="C88" s="5"/>
      <c r="D88" s="11" t="s">
        <v>66</v>
      </c>
      <c r="E88" s="13"/>
      <c r="F88" s="5"/>
      <c r="G88" s="14"/>
      <c r="H88" s="62"/>
      <c r="I88" s="59" t="s">
        <v>237</v>
      </c>
      <c r="J88" s="59"/>
      <c r="K88" s="36"/>
      <c r="L88" s="59"/>
      <c r="M88" s="36"/>
      <c r="P88" s="1" t="str">
        <f t="shared" si="1"/>
        <v/>
      </c>
    </row>
    <row r="89" spans="1:18" outlineLevel="1">
      <c r="A89" s="12" t="s">
        <v>64</v>
      </c>
      <c r="B89" s="6"/>
      <c r="C89" s="5"/>
      <c r="D89" s="11" t="s">
        <v>260</v>
      </c>
      <c r="E89" s="13"/>
      <c r="F89" s="5"/>
      <c r="G89" s="14"/>
      <c r="H89" s="63"/>
      <c r="I89" s="60"/>
      <c r="J89" s="60"/>
      <c r="K89" s="37"/>
      <c r="L89" s="60"/>
      <c r="M89" s="37"/>
      <c r="P89" s="1" t="str">
        <f t="shared" si="1"/>
        <v/>
      </c>
    </row>
    <row r="90" spans="1:18" outlineLevel="1">
      <c r="A90" s="12" t="s">
        <v>64</v>
      </c>
      <c r="B90" s="6"/>
      <c r="C90" s="5"/>
      <c r="D90" s="11" t="s">
        <v>67</v>
      </c>
      <c r="E90" s="13"/>
      <c r="F90" s="5"/>
      <c r="G90" s="14"/>
      <c r="H90" s="63"/>
      <c r="I90" s="60"/>
      <c r="J90" s="60"/>
      <c r="K90" s="37"/>
      <c r="L90" s="60"/>
      <c r="M90" s="37"/>
      <c r="P90" s="1" t="str">
        <f t="shared" si="1"/>
        <v/>
      </c>
    </row>
    <row r="91" spans="1:18" outlineLevel="1">
      <c r="A91" s="12" t="s">
        <v>64</v>
      </c>
      <c r="B91" s="6"/>
      <c r="C91" s="5"/>
      <c r="D91" s="11" t="s">
        <v>68</v>
      </c>
      <c r="E91" s="13"/>
      <c r="F91" s="5"/>
      <c r="G91" s="14"/>
      <c r="H91" s="64"/>
      <c r="I91" s="61"/>
      <c r="J91" s="61"/>
      <c r="K91" s="38"/>
      <c r="L91" s="61"/>
      <c r="M91" s="38"/>
      <c r="P91" s="1" t="str">
        <f t="shared" si="1"/>
        <v/>
      </c>
    </row>
    <row r="92" spans="1:18" ht="16.2">
      <c r="A92" s="10" t="s">
        <v>69</v>
      </c>
      <c r="B92" s="43" t="s">
        <v>70</v>
      </c>
      <c r="C92" s="5"/>
      <c r="D92" s="11"/>
      <c r="E92" s="5"/>
      <c r="F92" s="42" t="str">
        <f>IF(AND(F$3&lt;=O$5,R92&lt;&gt;"-",OR(Q92&gt;=P$5,Q92/O92&gt;=Q$5)),"○",IF(AND(F$3&gt;=O$6,R92&lt;&gt;"-",OR(Q92&gt;=P$6,Q92/O92&gt;=Q$6)),"○",IF(TRUE,"-")))</f>
        <v>-</v>
      </c>
      <c r="G92" s="11"/>
      <c r="H92" s="11"/>
      <c r="I92" s="32"/>
      <c r="J92" s="32"/>
      <c r="K92" s="41"/>
      <c r="L92" s="32"/>
      <c r="M92" s="41"/>
      <c r="O92" s="1">
        <f>COUNTIF(A$9:A$262,A92)-1-COUNTIFS(A$9:A$262,A92,P$9:P$262,"その他")-COUNTIFS(A$9:A$262,A92,P$9:P$262,"[KPI]")</f>
        <v>5</v>
      </c>
      <c r="P92" s="1" t="str">
        <f t="shared" si="1"/>
        <v/>
      </c>
      <c r="Q92" s="1">
        <f>COUNTIFS(A$9:A$262,A92,E$9:E$262,"✓")-COUNTIFS(A$9:A$262,A92,P$9:P$262,"[KPI]",E$9:E$262,"✓")</f>
        <v>0</v>
      </c>
      <c r="R92" s="1" t="str">
        <f>IF(COUNTIFS(A$9:A$262,A92,C$9:C$262,"★")=0,"必須なし",IF(COUNTIFS(A$9:A$262,A92,C$9:C$262,"★",E$9:E$262,"✓")/COUNTIFS(A$9:A$262,A92,C$9:C$262,"★")&lt;&gt;1,"-",IF(COUNTIFS(A$9:A$262,A92,C$9:C$262,"★",E$9:E$262,"✓")/COUNTIFS(A$9:A$262,A92,C$9:C$262,"★")=1,"必須OK")))</f>
        <v>必須なし</v>
      </c>
    </row>
    <row r="93" spans="1:18" outlineLevel="1">
      <c r="A93" s="12" t="s">
        <v>69</v>
      </c>
      <c r="B93" s="6"/>
      <c r="C93" s="5"/>
      <c r="D93" s="11" t="s">
        <v>73</v>
      </c>
      <c r="E93" s="13"/>
      <c r="F93" s="5"/>
      <c r="G93" s="14" t="s">
        <v>324</v>
      </c>
      <c r="H93" s="14"/>
      <c r="I93" s="33"/>
      <c r="J93" s="33"/>
      <c r="K93" s="32"/>
      <c r="L93" s="33"/>
      <c r="M93" s="32"/>
      <c r="P93" s="1" t="str">
        <f t="shared" si="1"/>
        <v>[KPI]</v>
      </c>
    </row>
    <row r="94" spans="1:18" ht="28.8" outlineLevel="1">
      <c r="A94" s="12" t="s">
        <v>69</v>
      </c>
      <c r="B94" s="6"/>
      <c r="C94" s="5"/>
      <c r="D94" s="11" t="s">
        <v>71</v>
      </c>
      <c r="E94" s="13"/>
      <c r="F94" s="5"/>
      <c r="G94" s="14"/>
      <c r="H94" s="62"/>
      <c r="I94" s="59" t="s">
        <v>237</v>
      </c>
      <c r="J94" s="59"/>
      <c r="K94" s="36"/>
      <c r="L94" s="59"/>
      <c r="M94" s="36"/>
      <c r="P94" s="1" t="str">
        <f t="shared" si="1"/>
        <v/>
      </c>
    </row>
    <row r="95" spans="1:18" outlineLevel="1">
      <c r="A95" s="12" t="s">
        <v>69</v>
      </c>
      <c r="B95" s="6"/>
      <c r="C95" s="5"/>
      <c r="D95" s="51" t="s">
        <v>293</v>
      </c>
      <c r="E95" s="13"/>
      <c r="F95" s="5"/>
      <c r="G95" s="14"/>
      <c r="H95" s="63"/>
      <c r="I95" s="60"/>
      <c r="J95" s="60"/>
      <c r="K95" s="37"/>
      <c r="L95" s="60"/>
      <c r="M95" s="37"/>
      <c r="P95" s="1" t="str">
        <f t="shared" si="1"/>
        <v/>
      </c>
    </row>
    <row r="96" spans="1:18" outlineLevel="1">
      <c r="A96" s="12" t="s">
        <v>69</v>
      </c>
      <c r="B96" s="6"/>
      <c r="C96" s="5"/>
      <c r="D96" s="11" t="s">
        <v>72</v>
      </c>
      <c r="E96" s="13"/>
      <c r="F96" s="5"/>
      <c r="G96" s="14"/>
      <c r="H96" s="63"/>
      <c r="I96" s="60"/>
      <c r="J96" s="60"/>
      <c r="K96" s="37"/>
      <c r="L96" s="60"/>
      <c r="M96" s="37"/>
      <c r="P96" s="1" t="str">
        <f t="shared" si="1"/>
        <v/>
      </c>
    </row>
    <row r="97" spans="1:18" outlineLevel="1">
      <c r="A97" s="12" t="s">
        <v>69</v>
      </c>
      <c r="B97" s="6"/>
      <c r="C97" s="5"/>
      <c r="D97" s="11" t="s">
        <v>74</v>
      </c>
      <c r="E97" s="13"/>
      <c r="F97" s="5"/>
      <c r="G97" s="14"/>
      <c r="H97" s="63"/>
      <c r="I97" s="60"/>
      <c r="J97" s="60"/>
      <c r="K97" s="37"/>
      <c r="L97" s="60"/>
      <c r="M97" s="37"/>
      <c r="P97" s="1" t="str">
        <f t="shared" si="1"/>
        <v/>
      </c>
    </row>
    <row r="98" spans="1:18" outlineLevel="1">
      <c r="A98" s="12" t="s">
        <v>69</v>
      </c>
      <c r="B98" s="6"/>
      <c r="C98" s="5"/>
      <c r="D98" s="11" t="s">
        <v>257</v>
      </c>
      <c r="E98" s="13"/>
      <c r="F98" s="5"/>
      <c r="G98" s="14"/>
      <c r="H98" s="63"/>
      <c r="I98" s="60"/>
      <c r="J98" s="60"/>
      <c r="K98" s="37"/>
      <c r="L98" s="60"/>
      <c r="M98" s="37"/>
      <c r="P98" s="1" t="str">
        <f t="shared" si="1"/>
        <v/>
      </c>
    </row>
    <row r="99" spans="1:18" outlineLevel="1">
      <c r="A99" s="12" t="s">
        <v>69</v>
      </c>
      <c r="B99" s="6"/>
      <c r="C99" s="5"/>
      <c r="D99" s="11" t="s">
        <v>7</v>
      </c>
      <c r="E99" s="13"/>
      <c r="F99" s="5"/>
      <c r="G99" s="14"/>
      <c r="H99" s="64"/>
      <c r="I99" s="61"/>
      <c r="J99" s="61"/>
      <c r="K99" s="38"/>
      <c r="L99" s="61"/>
      <c r="M99" s="38"/>
      <c r="P99" s="1" t="str">
        <f t="shared" si="1"/>
        <v>その他</v>
      </c>
    </row>
    <row r="100" spans="1:18" ht="28.8">
      <c r="A100" s="10" t="s">
        <v>75</v>
      </c>
      <c r="B100" s="43" t="s">
        <v>76</v>
      </c>
      <c r="C100" s="5"/>
      <c r="D100" s="15" t="s">
        <v>209</v>
      </c>
      <c r="E100" s="5"/>
      <c r="F100" s="42" t="str">
        <f>IF(AND(F$3&lt;=O$5,R100&lt;&gt;"-",OR(Q100&gt;=P$5,Q100/O100&gt;=Q$5)),"○",IF(AND(F$3&gt;=O$6,R100&lt;&gt;"-",OR(Q100&gt;=P$6,Q100/O100&gt;=Q$6)),"○",IF(TRUE,"-")))</f>
        <v>-</v>
      </c>
      <c r="G100" s="11"/>
      <c r="H100" s="11"/>
      <c r="I100" s="32"/>
      <c r="J100" s="32"/>
      <c r="K100" s="41"/>
      <c r="L100" s="32"/>
      <c r="M100" s="41"/>
      <c r="O100" s="1">
        <f>COUNTIF(A$9:A$262,A100)-1-COUNTIFS(A$9:A$262,A100,P$9:P$262,"その他")-COUNTIFS(A$9:A$262,A100,P$9:P$262,"[KPI]")</f>
        <v>6</v>
      </c>
      <c r="P100" s="1" t="str">
        <f t="shared" si="1"/>
        <v/>
      </c>
      <c r="Q100" s="1">
        <f>COUNTIFS(A$9:A$262,A100,E$9:E$262,"✓")-COUNTIFS(A$9:A$262,A100,P$9:P$262,"[KPI]",E$9:E$262,"✓")</f>
        <v>0</v>
      </c>
      <c r="R100" s="1" t="str">
        <f>IF(COUNTIFS(A$9:A$262,A100,C$9:C$262,"★")=0,"必須なし",IF(COUNTIFS(A$9:A$262,A100,C$9:C$262,"★",E$9:E$262,"✓")/COUNTIFS(A$9:A$262,A100,C$9:C$262,"★")&lt;&gt;1,"-",IF(COUNTIFS(A$9:A$262,A100,C$9:C$262,"★",E$9:E$262,"✓")/COUNTIFS(A$9:A$262,A100,C$9:C$262,"★")=1,"必須OK")))</f>
        <v>必須なし</v>
      </c>
    </row>
    <row r="101" spans="1:18" ht="28.8" outlineLevel="1">
      <c r="A101" s="12" t="s">
        <v>75</v>
      </c>
      <c r="B101" s="6"/>
      <c r="C101" s="5"/>
      <c r="D101" s="11" t="s">
        <v>264</v>
      </c>
      <c r="E101" s="13"/>
      <c r="F101" s="5"/>
      <c r="G101" s="14"/>
      <c r="H101" s="62"/>
      <c r="I101" s="59" t="s">
        <v>237</v>
      </c>
      <c r="J101" s="59"/>
      <c r="K101" s="36"/>
      <c r="L101" s="59"/>
      <c r="M101" s="36"/>
      <c r="P101" s="1" t="str">
        <f t="shared" si="1"/>
        <v/>
      </c>
    </row>
    <row r="102" spans="1:18" outlineLevel="1">
      <c r="A102" s="12" t="s">
        <v>75</v>
      </c>
      <c r="B102" s="6"/>
      <c r="C102" s="5"/>
      <c r="D102" s="11" t="s">
        <v>79</v>
      </c>
      <c r="E102" s="13"/>
      <c r="F102" s="5"/>
      <c r="G102" s="14"/>
      <c r="H102" s="63"/>
      <c r="I102" s="60"/>
      <c r="J102" s="60"/>
      <c r="K102" s="37"/>
      <c r="L102" s="60"/>
      <c r="M102" s="37"/>
      <c r="P102" s="1" t="str">
        <f t="shared" si="1"/>
        <v/>
      </c>
    </row>
    <row r="103" spans="1:18" outlineLevel="1">
      <c r="A103" s="12" t="s">
        <v>75</v>
      </c>
      <c r="B103" s="6"/>
      <c r="C103" s="5"/>
      <c r="D103" s="11" t="s">
        <v>80</v>
      </c>
      <c r="E103" s="13"/>
      <c r="F103" s="5"/>
      <c r="G103" s="14"/>
      <c r="H103" s="63"/>
      <c r="I103" s="60"/>
      <c r="J103" s="60"/>
      <c r="K103" s="37"/>
      <c r="L103" s="60"/>
      <c r="M103" s="37"/>
      <c r="P103" s="1" t="str">
        <f t="shared" si="1"/>
        <v/>
      </c>
    </row>
    <row r="104" spans="1:18" ht="28.8" outlineLevel="1">
      <c r="A104" s="12" t="s">
        <v>75</v>
      </c>
      <c r="B104" s="6"/>
      <c r="C104" s="5"/>
      <c r="D104" s="51" t="s">
        <v>304</v>
      </c>
      <c r="E104" s="13"/>
      <c r="F104" s="5"/>
      <c r="G104" s="14"/>
      <c r="H104" s="63"/>
      <c r="I104" s="60"/>
      <c r="J104" s="60"/>
      <c r="K104" s="37"/>
      <c r="L104" s="60"/>
      <c r="M104" s="37"/>
      <c r="P104" s="1" t="str">
        <f t="shared" si="1"/>
        <v/>
      </c>
    </row>
    <row r="105" spans="1:18" ht="28.8" outlineLevel="1">
      <c r="A105" s="12" t="s">
        <v>75</v>
      </c>
      <c r="B105" s="6"/>
      <c r="C105" s="5" t="str">
        <f>IF($F$3&gt;=21,"★","")</f>
        <v/>
      </c>
      <c r="D105" s="11" t="s">
        <v>78</v>
      </c>
      <c r="E105" s="13"/>
      <c r="F105" s="5"/>
      <c r="G105" s="14"/>
      <c r="H105" s="63"/>
      <c r="I105" s="60"/>
      <c r="J105" s="60"/>
      <c r="K105" s="37"/>
      <c r="L105" s="60"/>
      <c r="M105" s="37"/>
      <c r="P105" s="1" t="str">
        <f t="shared" si="1"/>
        <v/>
      </c>
    </row>
    <row r="106" spans="1:18" ht="28.8" outlineLevel="1">
      <c r="A106" s="12" t="s">
        <v>75</v>
      </c>
      <c r="B106" s="6"/>
      <c r="C106" s="5"/>
      <c r="D106" s="51" t="s">
        <v>305</v>
      </c>
      <c r="E106" s="13"/>
      <c r="F106" s="5"/>
      <c r="G106" s="14"/>
      <c r="H106" s="63"/>
      <c r="I106" s="60"/>
      <c r="J106" s="60"/>
      <c r="K106" s="37"/>
      <c r="L106" s="60"/>
      <c r="M106" s="37"/>
      <c r="P106" s="1" t="str">
        <f t="shared" si="1"/>
        <v/>
      </c>
    </row>
    <row r="107" spans="1:18" outlineLevel="1">
      <c r="A107" s="12" t="s">
        <v>75</v>
      </c>
      <c r="B107" s="6"/>
      <c r="C107" s="5"/>
      <c r="D107" s="11" t="s">
        <v>7</v>
      </c>
      <c r="E107" s="13"/>
      <c r="F107" s="5"/>
      <c r="G107" s="14"/>
      <c r="H107" s="64"/>
      <c r="I107" s="61"/>
      <c r="J107" s="61"/>
      <c r="K107" s="38"/>
      <c r="L107" s="61"/>
      <c r="M107" s="38"/>
      <c r="P107" s="1" t="str">
        <f t="shared" si="1"/>
        <v>その他</v>
      </c>
    </row>
    <row r="108" spans="1:18" ht="16.2">
      <c r="A108" s="10" t="s">
        <v>81</v>
      </c>
      <c r="B108" s="44" t="s">
        <v>83</v>
      </c>
      <c r="C108" s="5"/>
      <c r="D108" s="30" t="s">
        <v>82</v>
      </c>
      <c r="E108" s="5"/>
      <c r="F108" s="42" t="str">
        <f>IF(AND(F$3&lt;=O$5,R108&lt;&gt;"-",OR(Q108&gt;=P$5,Q108/O108&gt;=Q$5)),"○",IF(AND(F$3&gt;=O$6,R108&lt;&gt;"-",OR(Q108&gt;=P$6,Q108/O108&gt;=Q$6)),"○",IF(TRUE,"-")))</f>
        <v>-</v>
      </c>
      <c r="G108" s="11"/>
      <c r="H108" s="11"/>
      <c r="I108" s="32"/>
      <c r="J108" s="32"/>
      <c r="K108" s="41"/>
      <c r="L108" s="32"/>
      <c r="M108" s="41"/>
      <c r="O108" s="1">
        <f>COUNTIF(A$9:A$262,A108)-1-COUNTIFS(A$9:A$262,A108,P$9:P$262,"その他")-COUNTIFS(A$9:A$262,A108,P$9:P$262,"[KPI]")</f>
        <v>1</v>
      </c>
      <c r="P108" s="1" t="str">
        <f t="shared" si="1"/>
        <v/>
      </c>
      <c r="Q108" s="1">
        <f>COUNTIFS(A$9:A$262,A108,E$9:E$262,"✓")-COUNTIFS(A$9:A$262,A108,P$9:P$262,"[KPI]",E$9:E$262,"✓")</f>
        <v>0</v>
      </c>
      <c r="R108" s="1" t="str">
        <f>IF(COUNTIFS(A$9:A$262,A108,C$9:C$262,"★")=0,"必須なし",IF(COUNTIFS(A$9:A$262,A108,C$9:C$262,"★",E$9:E$262,"✓")/COUNTIFS(A$9:A$262,A108,C$9:C$262,"★")&lt;&gt;1,"-",IF(COUNTIFS(A$9:A$262,A108,C$9:C$262,"★",E$9:E$262,"✓")/COUNTIFS(A$9:A$262,A108,C$9:C$262,"★")=1,"必須OK")))</f>
        <v>必須なし</v>
      </c>
    </row>
    <row r="109" spans="1:18" ht="86.4" outlineLevel="1">
      <c r="A109" s="12" t="s">
        <v>81</v>
      </c>
      <c r="B109" s="6"/>
      <c r="C109" s="5"/>
      <c r="D109" s="11" t="s">
        <v>109</v>
      </c>
      <c r="E109" s="13"/>
      <c r="F109" s="5"/>
      <c r="G109" s="14"/>
      <c r="H109" s="14"/>
      <c r="I109" s="33" t="s">
        <v>237</v>
      </c>
      <c r="J109" s="33"/>
      <c r="K109" s="32"/>
      <c r="L109" s="33"/>
      <c r="M109" s="32"/>
      <c r="P109" s="1" t="str">
        <f t="shared" si="1"/>
        <v/>
      </c>
    </row>
    <row r="110" spans="1:18" ht="16.2">
      <c r="A110" s="10" t="s">
        <v>84</v>
      </c>
      <c r="B110" s="43" t="s">
        <v>85</v>
      </c>
      <c r="C110" s="5"/>
      <c r="D110" s="30" t="s">
        <v>185</v>
      </c>
      <c r="E110" s="5"/>
      <c r="F110" s="42" t="str">
        <f>IF(AND(F$3&lt;=O$5,R110&lt;&gt;"-",OR(Q110&gt;=P$5,Q110/O110&gt;=Q$5)),"○",IF(AND(F$3&gt;=O$6,R110&lt;&gt;"-",OR(Q110&gt;=P$6,Q110/O110&gt;=Q$6)),"○",IF(TRUE,"-")))</f>
        <v>-</v>
      </c>
      <c r="G110" s="11"/>
      <c r="H110" s="11"/>
      <c r="I110" s="32"/>
      <c r="J110" s="32"/>
      <c r="K110" s="40"/>
      <c r="L110" s="32"/>
      <c r="M110" s="40"/>
      <c r="O110" s="1">
        <f>COUNTIF(A$9:A$262,A110)-1-COUNTIFS(A$9:A$262,A110,P$9:P$262,"その他")-COUNTIFS(A$9:A$262,A110,P$9:P$262,"[KPI]")</f>
        <v>5</v>
      </c>
      <c r="P110" s="1" t="str">
        <f t="shared" si="1"/>
        <v/>
      </c>
      <c r="Q110" s="1">
        <f>COUNTIFS(A$9:A$262,A110,E$9:E$262,"✓")-COUNTIFS(A$9:A$262,A110,P$9:P$262,"[KPI]",E$9:E$262,"✓")</f>
        <v>0</v>
      </c>
      <c r="R110" s="1" t="str">
        <f>IF(COUNTIFS(A$9:A$262,A110,C$9:C$262,"★")=0,"必須なし",IF(COUNTIFS(A$9:A$262,A110,C$9:C$262,"★",E$9:E$262,"✓")/COUNTIFS(A$9:A$262,A110,C$9:C$262,"★")&lt;&gt;1,"-",IF(COUNTIFS(A$9:A$262,A110,C$9:C$262,"★",E$9:E$262,"✓")/COUNTIFS(A$9:A$262,A110,C$9:C$262,"★")=1,"必須OK")))</f>
        <v>必須なし</v>
      </c>
    </row>
    <row r="111" spans="1:18" outlineLevel="1">
      <c r="A111" s="12" t="s">
        <v>84</v>
      </c>
      <c r="B111" s="6"/>
      <c r="C111" s="5" t="str">
        <f>IF($F$3&gt;=21,"★","")</f>
        <v/>
      </c>
      <c r="D111" s="11" t="s">
        <v>86</v>
      </c>
      <c r="E111" s="16"/>
      <c r="F111" s="5"/>
      <c r="G111" s="17"/>
      <c r="H111" s="66"/>
      <c r="I111" s="56" t="s">
        <v>237</v>
      </c>
      <c r="J111" s="56"/>
      <c r="K111" s="36"/>
      <c r="L111" s="56"/>
      <c r="M111" s="36"/>
      <c r="P111" s="1" t="str">
        <f t="shared" si="1"/>
        <v/>
      </c>
    </row>
    <row r="112" spans="1:18" outlineLevel="1">
      <c r="A112" s="12" t="s">
        <v>84</v>
      </c>
      <c r="B112" s="6"/>
      <c r="C112" s="5"/>
      <c r="D112" s="11" t="s">
        <v>87</v>
      </c>
      <c r="E112" s="16"/>
      <c r="F112" s="5"/>
      <c r="G112" s="17"/>
      <c r="H112" s="67"/>
      <c r="I112" s="57"/>
      <c r="J112" s="57"/>
      <c r="K112" s="37"/>
      <c r="L112" s="57"/>
      <c r="M112" s="37"/>
      <c r="P112" s="1" t="str">
        <f t="shared" si="1"/>
        <v/>
      </c>
    </row>
    <row r="113" spans="1:18" ht="28.8" outlineLevel="1">
      <c r="A113" s="12" t="s">
        <v>84</v>
      </c>
      <c r="B113" s="6"/>
      <c r="C113" s="5"/>
      <c r="D113" s="11" t="s">
        <v>90</v>
      </c>
      <c r="E113" s="16"/>
      <c r="F113" s="5"/>
      <c r="G113" s="17"/>
      <c r="H113" s="67"/>
      <c r="I113" s="57"/>
      <c r="J113" s="57"/>
      <c r="K113" s="37"/>
      <c r="L113" s="57"/>
      <c r="M113" s="37"/>
      <c r="P113" s="1" t="str">
        <f t="shared" si="1"/>
        <v/>
      </c>
    </row>
    <row r="114" spans="1:18" outlineLevel="1">
      <c r="A114" s="12" t="s">
        <v>84</v>
      </c>
      <c r="B114" s="6"/>
      <c r="C114" s="5"/>
      <c r="D114" s="11" t="s">
        <v>88</v>
      </c>
      <c r="E114" s="16"/>
      <c r="F114" s="5"/>
      <c r="G114" s="17"/>
      <c r="H114" s="67"/>
      <c r="I114" s="57"/>
      <c r="J114" s="57"/>
      <c r="K114" s="37"/>
      <c r="L114" s="57"/>
      <c r="M114" s="37"/>
      <c r="P114" s="1" t="str">
        <f t="shared" si="1"/>
        <v/>
      </c>
    </row>
    <row r="115" spans="1:18" ht="28.8" outlineLevel="1">
      <c r="A115" s="12" t="s">
        <v>84</v>
      </c>
      <c r="B115" s="6"/>
      <c r="C115" s="5"/>
      <c r="D115" s="11" t="s">
        <v>89</v>
      </c>
      <c r="E115" s="16"/>
      <c r="F115" s="5"/>
      <c r="G115" s="17"/>
      <c r="H115" s="67"/>
      <c r="I115" s="57"/>
      <c r="J115" s="57"/>
      <c r="K115" s="37"/>
      <c r="L115" s="57"/>
      <c r="M115" s="37"/>
      <c r="P115" s="1" t="str">
        <f t="shared" si="1"/>
        <v/>
      </c>
    </row>
    <row r="116" spans="1:18" outlineLevel="1">
      <c r="A116" s="12" t="s">
        <v>84</v>
      </c>
      <c r="B116" s="6"/>
      <c r="C116" s="5"/>
      <c r="D116" s="11" t="s">
        <v>7</v>
      </c>
      <c r="E116" s="16"/>
      <c r="F116" s="5"/>
      <c r="G116" s="17"/>
      <c r="H116" s="68"/>
      <c r="I116" s="58"/>
      <c r="J116" s="58"/>
      <c r="K116" s="38"/>
      <c r="L116" s="58"/>
      <c r="M116" s="38"/>
      <c r="P116" s="1" t="str">
        <f t="shared" si="1"/>
        <v>その他</v>
      </c>
    </row>
    <row r="117" spans="1:18" ht="16.2">
      <c r="A117" s="10" t="s">
        <v>91</v>
      </c>
      <c r="B117" s="43" t="s">
        <v>249</v>
      </c>
      <c r="C117" s="5"/>
      <c r="D117" s="11"/>
      <c r="E117" s="5"/>
      <c r="F117" s="42" t="str">
        <f>IF(AND(F$3&lt;=O$5,R117&lt;&gt;"-",OR(Q117&gt;=P$5,Q117/O117&gt;=Q$5)),"○",IF(AND(F$3&gt;=O$6,R117&lt;&gt;"-",OR(Q117&gt;=P$6,Q117/O117&gt;=Q$6)),"○",IF(TRUE,"-")))</f>
        <v>-</v>
      </c>
      <c r="G117" s="11"/>
      <c r="H117" s="11"/>
      <c r="I117" s="32"/>
      <c r="J117" s="32"/>
      <c r="K117" s="40"/>
      <c r="L117" s="32"/>
      <c r="M117" s="40"/>
      <c r="O117" s="1">
        <f>COUNTIF(A$9:A$262,A117)-1-COUNTIFS(A$9:A$262,A117,P$9:P$262,"その他")-COUNTIFS(A$9:A$262,A117,P$9:P$262,"[KPI]")</f>
        <v>8</v>
      </c>
      <c r="P117" s="1" t="str">
        <f t="shared" si="1"/>
        <v/>
      </c>
      <c r="Q117" s="1">
        <f>COUNTIFS(A$9:A$262,A117,E$9:E$262,"✓")-COUNTIFS(A$9:A$262,A117,P$9:P$262,"[KPI]",E$9:E$262,"✓")</f>
        <v>0</v>
      </c>
      <c r="R117" s="1" t="str">
        <f>IF(COUNTIFS(A$9:A$262,A117,C$9:C$262,"★")=0,"必須なし",IF(COUNTIFS(A$9:A$262,A117,C$9:C$262,"★",E$9:E$262,"✓")/COUNTIFS(A$9:A$262,A117,C$9:C$262,"★")&lt;&gt;1,"-",IF(COUNTIFS(A$9:A$262,A117,C$9:C$262,"★",E$9:E$262,"✓")/COUNTIFS(A$9:A$262,A117,C$9:C$262,"★")=1,"必須OK")))</f>
        <v>必須なし</v>
      </c>
    </row>
    <row r="118" spans="1:18" outlineLevel="1">
      <c r="A118" s="12" t="s">
        <v>91</v>
      </c>
      <c r="B118" s="6"/>
      <c r="C118" s="5"/>
      <c r="D118" s="11" t="s">
        <v>198</v>
      </c>
      <c r="E118" s="16"/>
      <c r="F118" s="5"/>
      <c r="G118" s="17"/>
      <c r="H118" s="66"/>
      <c r="I118" s="56" t="s">
        <v>237</v>
      </c>
      <c r="J118" s="56"/>
      <c r="K118" s="36"/>
      <c r="L118" s="56"/>
      <c r="M118" s="36"/>
      <c r="P118" s="1" t="str">
        <f t="shared" si="1"/>
        <v/>
      </c>
    </row>
    <row r="119" spans="1:18" ht="28.8" outlineLevel="1">
      <c r="A119" s="12" t="s">
        <v>91</v>
      </c>
      <c r="B119" s="6"/>
      <c r="C119" s="5"/>
      <c r="D119" s="11" t="s">
        <v>93</v>
      </c>
      <c r="E119" s="16"/>
      <c r="F119" s="5"/>
      <c r="G119" s="17"/>
      <c r="H119" s="67"/>
      <c r="I119" s="57"/>
      <c r="J119" s="57"/>
      <c r="K119" s="37"/>
      <c r="L119" s="57"/>
      <c r="M119" s="37"/>
      <c r="P119" s="1" t="str">
        <f t="shared" si="1"/>
        <v/>
      </c>
    </row>
    <row r="120" spans="1:18" ht="28.8" outlineLevel="1">
      <c r="A120" s="12" t="s">
        <v>91</v>
      </c>
      <c r="B120" s="6"/>
      <c r="C120" s="5" t="str">
        <f>IF($F$3&gt;=21,"★","")</f>
        <v/>
      </c>
      <c r="D120" s="11" t="s">
        <v>197</v>
      </c>
      <c r="E120" s="16"/>
      <c r="F120" s="5"/>
      <c r="G120" s="17"/>
      <c r="H120" s="67"/>
      <c r="I120" s="57"/>
      <c r="J120" s="57"/>
      <c r="K120" s="37"/>
      <c r="L120" s="57"/>
      <c r="M120" s="37"/>
      <c r="P120" s="1" t="str">
        <f t="shared" si="1"/>
        <v/>
      </c>
    </row>
    <row r="121" spans="1:18" outlineLevel="1">
      <c r="A121" s="12" t="s">
        <v>91</v>
      </c>
      <c r="B121" s="6"/>
      <c r="C121" s="5"/>
      <c r="D121" s="11" t="s">
        <v>186</v>
      </c>
      <c r="E121" s="16"/>
      <c r="F121" s="5"/>
      <c r="G121" s="17"/>
      <c r="H121" s="67"/>
      <c r="I121" s="57"/>
      <c r="J121" s="57"/>
      <c r="K121" s="37"/>
      <c r="L121" s="57"/>
      <c r="M121" s="37"/>
      <c r="P121" s="1" t="str">
        <f t="shared" si="1"/>
        <v/>
      </c>
    </row>
    <row r="122" spans="1:18" outlineLevel="1">
      <c r="A122" s="12" t="s">
        <v>91</v>
      </c>
      <c r="B122" s="6"/>
      <c r="C122" s="5"/>
      <c r="D122" s="11" t="s">
        <v>95</v>
      </c>
      <c r="E122" s="16"/>
      <c r="F122" s="5"/>
      <c r="G122" s="17"/>
      <c r="H122" s="67"/>
      <c r="I122" s="57"/>
      <c r="J122" s="57"/>
      <c r="K122" s="37"/>
      <c r="L122" s="57"/>
      <c r="M122" s="37"/>
      <c r="P122" s="1" t="str">
        <f t="shared" si="1"/>
        <v/>
      </c>
    </row>
    <row r="123" spans="1:18" outlineLevel="1">
      <c r="A123" s="12" t="s">
        <v>91</v>
      </c>
      <c r="B123" s="6"/>
      <c r="C123" s="5" t="str">
        <f>IF($F$3&gt;=21,"★","")</f>
        <v/>
      </c>
      <c r="D123" s="11" t="s">
        <v>92</v>
      </c>
      <c r="E123" s="16"/>
      <c r="F123" s="5"/>
      <c r="G123" s="17"/>
      <c r="H123" s="67"/>
      <c r="I123" s="57"/>
      <c r="J123" s="57"/>
      <c r="K123" s="37"/>
      <c r="L123" s="57"/>
      <c r="M123" s="37"/>
      <c r="P123" s="1" t="str">
        <f t="shared" si="1"/>
        <v/>
      </c>
    </row>
    <row r="124" spans="1:18" outlineLevel="1">
      <c r="A124" s="12" t="s">
        <v>91</v>
      </c>
      <c r="B124" s="6"/>
      <c r="C124" s="5"/>
      <c r="D124" s="11" t="s">
        <v>94</v>
      </c>
      <c r="E124" s="16"/>
      <c r="F124" s="5"/>
      <c r="G124" s="17"/>
      <c r="H124" s="67"/>
      <c r="I124" s="57"/>
      <c r="J124" s="57"/>
      <c r="K124" s="37"/>
      <c r="L124" s="57"/>
      <c r="M124" s="37"/>
      <c r="P124" s="1" t="str">
        <f t="shared" si="1"/>
        <v/>
      </c>
    </row>
    <row r="125" spans="1:18" outlineLevel="1">
      <c r="A125" s="12" t="s">
        <v>91</v>
      </c>
      <c r="B125" s="6"/>
      <c r="C125" s="5"/>
      <c r="D125" s="11" t="s">
        <v>199</v>
      </c>
      <c r="E125" s="16"/>
      <c r="F125" s="5"/>
      <c r="G125" s="17"/>
      <c r="H125" s="67"/>
      <c r="I125" s="57"/>
      <c r="J125" s="57"/>
      <c r="K125" s="37"/>
      <c r="L125" s="57"/>
      <c r="M125" s="37"/>
      <c r="P125" s="1" t="str">
        <f t="shared" si="1"/>
        <v/>
      </c>
    </row>
    <row r="126" spans="1:18" outlineLevel="1">
      <c r="A126" s="12" t="s">
        <v>91</v>
      </c>
      <c r="B126" s="6"/>
      <c r="C126" s="5"/>
      <c r="D126" s="11" t="s">
        <v>200</v>
      </c>
      <c r="E126" s="16"/>
      <c r="F126" s="5"/>
      <c r="G126" s="17"/>
      <c r="H126" s="68"/>
      <c r="I126" s="58"/>
      <c r="J126" s="58"/>
      <c r="K126" s="38"/>
      <c r="L126" s="58"/>
      <c r="M126" s="38"/>
      <c r="P126" s="1" t="str">
        <f t="shared" si="1"/>
        <v>その他</v>
      </c>
    </row>
    <row r="127" spans="1:18" ht="16.2">
      <c r="A127" s="10" t="s">
        <v>96</v>
      </c>
      <c r="B127" s="43" t="s">
        <v>258</v>
      </c>
      <c r="C127" s="5"/>
      <c r="D127" s="11"/>
      <c r="E127" s="5"/>
      <c r="F127" s="42" t="str">
        <f>IF(AND(F$3&lt;=O$5,R127&lt;&gt;"-",OR(Q127&gt;=P$5,Q127/O127&gt;=Q$5)),"○",IF(AND(F$3&gt;=O$6,R127&lt;&gt;"-",OR(Q127&gt;=P$6,Q127/O127&gt;=Q$6)),"○",IF(TRUE,"-")))</f>
        <v>-</v>
      </c>
      <c r="G127" s="11"/>
      <c r="H127" s="11"/>
      <c r="I127" s="32"/>
      <c r="J127" s="32"/>
      <c r="K127" s="40"/>
      <c r="L127" s="32"/>
      <c r="M127" s="40"/>
      <c r="O127" s="1">
        <f>COUNTIF(A$9:A$262,A127)-1-COUNTIFS(A$9:A$262,A127,P$9:P$262,"その他")-COUNTIFS(A$9:A$262,A127,P$9:P$262,"[KPI]")</f>
        <v>7</v>
      </c>
      <c r="P127" s="1" t="str">
        <f t="shared" si="1"/>
        <v/>
      </c>
      <c r="Q127" s="1">
        <f>COUNTIFS(A$9:A$262,A127,E$9:E$262,"✓")-COUNTIFS(A$9:A$262,A127,P$9:P$262,"[KPI]",E$9:E$262,"✓")</f>
        <v>0</v>
      </c>
      <c r="R127" s="1" t="str">
        <f>IF(COUNTIFS(A$9:A$262,A127,C$9:C$262,"★")=0,"必須なし",IF(COUNTIFS(A$9:A$262,A127,C$9:C$262,"★",E$9:E$262,"✓")/COUNTIFS(A$9:A$262,A127,C$9:C$262,"★")&lt;&gt;1,"-",IF(COUNTIFS(A$9:A$262,A127,C$9:C$262,"★",E$9:E$262,"✓")/COUNTIFS(A$9:A$262,A127,C$9:C$262,"★")=1,"必須OK")))</f>
        <v>必須なし</v>
      </c>
    </row>
    <row r="128" spans="1:18" outlineLevel="1">
      <c r="A128" s="12" t="s">
        <v>96</v>
      </c>
      <c r="B128" s="6"/>
      <c r="C128" s="5"/>
      <c r="D128" s="11" t="s">
        <v>98</v>
      </c>
      <c r="E128" s="16"/>
      <c r="F128" s="5"/>
      <c r="G128" s="17"/>
      <c r="H128" s="66"/>
      <c r="I128" s="56" t="s">
        <v>237</v>
      </c>
      <c r="J128" s="56"/>
      <c r="K128" s="36"/>
      <c r="L128" s="56"/>
      <c r="M128" s="36"/>
      <c r="P128" s="1" t="str">
        <f t="shared" si="1"/>
        <v/>
      </c>
    </row>
    <row r="129" spans="1:18" outlineLevel="1">
      <c r="A129" s="12" t="s">
        <v>96</v>
      </c>
      <c r="B129" s="6"/>
      <c r="C129" s="5"/>
      <c r="D129" s="11" t="s">
        <v>97</v>
      </c>
      <c r="E129" s="16"/>
      <c r="F129" s="5"/>
      <c r="G129" s="17"/>
      <c r="H129" s="67"/>
      <c r="I129" s="57"/>
      <c r="J129" s="57"/>
      <c r="K129" s="37"/>
      <c r="L129" s="57"/>
      <c r="M129" s="37"/>
      <c r="P129" s="1" t="str">
        <f t="shared" si="1"/>
        <v/>
      </c>
    </row>
    <row r="130" spans="1:18" outlineLevel="1">
      <c r="A130" s="12" t="s">
        <v>96</v>
      </c>
      <c r="B130" s="6"/>
      <c r="C130" s="5" t="str">
        <f>IF($F$3&gt;=21,"★","")</f>
        <v/>
      </c>
      <c r="D130" s="11" t="s">
        <v>263</v>
      </c>
      <c r="E130" s="16"/>
      <c r="F130" s="5"/>
      <c r="G130" s="17"/>
      <c r="H130" s="67"/>
      <c r="I130" s="57"/>
      <c r="J130" s="57"/>
      <c r="K130" s="37"/>
      <c r="L130" s="57"/>
      <c r="M130" s="37"/>
      <c r="P130" s="1" t="str">
        <f t="shared" si="1"/>
        <v/>
      </c>
    </row>
    <row r="131" spans="1:18" outlineLevel="1">
      <c r="A131" s="12" t="s">
        <v>96</v>
      </c>
      <c r="B131" s="6"/>
      <c r="C131" s="5"/>
      <c r="D131" s="11" t="s">
        <v>201</v>
      </c>
      <c r="E131" s="16"/>
      <c r="F131" s="5"/>
      <c r="G131" s="17"/>
      <c r="H131" s="67"/>
      <c r="I131" s="57"/>
      <c r="J131" s="57"/>
      <c r="K131" s="37"/>
      <c r="L131" s="57"/>
      <c r="M131" s="37"/>
      <c r="P131" s="1" t="str">
        <f t="shared" si="1"/>
        <v/>
      </c>
    </row>
    <row r="132" spans="1:18" outlineLevel="1">
      <c r="A132" s="12" t="s">
        <v>96</v>
      </c>
      <c r="B132" s="6"/>
      <c r="C132" s="5"/>
      <c r="D132" s="11" t="s">
        <v>99</v>
      </c>
      <c r="E132" s="16"/>
      <c r="F132" s="5"/>
      <c r="G132" s="17"/>
      <c r="H132" s="67"/>
      <c r="I132" s="57"/>
      <c r="J132" s="57"/>
      <c r="K132" s="37"/>
      <c r="L132" s="57"/>
      <c r="M132" s="37"/>
      <c r="P132" s="1" t="str">
        <f t="shared" si="1"/>
        <v/>
      </c>
    </row>
    <row r="133" spans="1:18" outlineLevel="1">
      <c r="A133" s="12" t="s">
        <v>96</v>
      </c>
      <c r="B133" s="6"/>
      <c r="C133" s="5" t="str">
        <f>IF($F$3&gt;=21,"★","")</f>
        <v/>
      </c>
      <c r="D133" s="11" t="s">
        <v>100</v>
      </c>
      <c r="E133" s="16"/>
      <c r="F133" s="5"/>
      <c r="G133" s="17"/>
      <c r="H133" s="67"/>
      <c r="I133" s="57"/>
      <c r="J133" s="57"/>
      <c r="K133" s="37"/>
      <c r="L133" s="57"/>
      <c r="M133" s="37"/>
      <c r="P133" s="1" t="str">
        <f t="shared" si="1"/>
        <v/>
      </c>
    </row>
    <row r="134" spans="1:18" outlineLevel="1">
      <c r="A134" s="12" t="s">
        <v>96</v>
      </c>
      <c r="B134" s="6"/>
      <c r="C134" s="5"/>
      <c r="D134" s="11" t="s">
        <v>101</v>
      </c>
      <c r="E134" s="16"/>
      <c r="F134" s="5"/>
      <c r="G134" s="17"/>
      <c r="H134" s="67"/>
      <c r="I134" s="57"/>
      <c r="J134" s="57"/>
      <c r="K134" s="37"/>
      <c r="L134" s="57"/>
      <c r="M134" s="37"/>
      <c r="P134" s="1" t="str">
        <f t="shared" si="1"/>
        <v/>
      </c>
    </row>
    <row r="135" spans="1:18" outlineLevel="1">
      <c r="A135" s="12" t="s">
        <v>96</v>
      </c>
      <c r="B135" s="6"/>
      <c r="C135" s="5"/>
      <c r="D135" s="11" t="s">
        <v>228</v>
      </c>
      <c r="E135" s="16"/>
      <c r="F135" s="5"/>
      <c r="G135" s="17"/>
      <c r="H135" s="68"/>
      <c r="I135" s="58"/>
      <c r="J135" s="58"/>
      <c r="K135" s="38"/>
      <c r="L135" s="58"/>
      <c r="M135" s="38"/>
      <c r="P135" s="1" t="str">
        <f t="shared" si="1"/>
        <v>その他</v>
      </c>
    </row>
    <row r="136" spans="1:18" ht="16.2">
      <c r="A136" s="10" t="s">
        <v>102</v>
      </c>
      <c r="B136" s="43" t="s">
        <v>103</v>
      </c>
      <c r="C136" s="5"/>
      <c r="D136" s="11"/>
      <c r="E136" s="5"/>
      <c r="F136" s="42" t="str">
        <f>IF(AND(F$3&lt;=O$5,R136&lt;&gt;"-",OR(Q136&gt;=P$5,Q136/O136&gt;=Q$5)),"○",IF(AND(F$3&gt;=O$6,R136&lt;&gt;"-",OR(Q136&gt;=P$6,Q136/O136&gt;=Q$6)),"○",IF(TRUE,"-")))</f>
        <v>-</v>
      </c>
      <c r="G136" s="11"/>
      <c r="H136" s="11"/>
      <c r="I136" s="32"/>
      <c r="J136" s="32"/>
      <c r="K136" s="40"/>
      <c r="L136" s="32"/>
      <c r="M136" s="40"/>
      <c r="O136" s="1">
        <f>COUNTIF(A$9:A$262,A136)-1-COUNTIFS(A$9:A$262,A136,P$9:P$262,"その他")-COUNTIFS(A$9:A$262,A136,P$9:P$262,"[KPI]")</f>
        <v>6</v>
      </c>
      <c r="P136" s="1" t="str">
        <f t="shared" si="1"/>
        <v/>
      </c>
      <c r="Q136" s="1">
        <f>COUNTIFS(A$9:A$262,A136,E$9:E$262,"✓")-COUNTIFS(A$9:A$262,A136,P$9:P$262,"[KPI]",E$9:E$262,"✓")</f>
        <v>0</v>
      </c>
      <c r="R136" s="1" t="str">
        <f>IF(COUNTIFS(A$9:A$262,A136,C$9:C$262,"★")=0,"必須なし",IF(COUNTIFS(A$9:A$262,A136,C$9:C$262,"★",E$9:E$262,"✓")/COUNTIFS(A$9:A$262,A136,C$9:C$262,"★")&lt;&gt;1,"-",IF(COUNTIFS(A$9:A$262,A136,C$9:C$262,"★",E$9:E$262,"✓")/COUNTIFS(A$9:A$262,A136,C$9:C$262,"★")=1,"必須OK")))</f>
        <v>必須なし</v>
      </c>
    </row>
    <row r="137" spans="1:18" ht="28.8" outlineLevel="1">
      <c r="A137" s="12" t="s">
        <v>102</v>
      </c>
      <c r="B137" s="6"/>
      <c r="C137" s="5"/>
      <c r="D137" s="11" t="s">
        <v>107</v>
      </c>
      <c r="E137" s="16"/>
      <c r="F137" s="5"/>
      <c r="G137" s="17"/>
      <c r="H137" s="66"/>
      <c r="I137" s="56" t="s">
        <v>237</v>
      </c>
      <c r="J137" s="56"/>
      <c r="K137" s="36"/>
      <c r="L137" s="56"/>
      <c r="M137" s="36"/>
      <c r="P137" s="1" t="str">
        <f t="shared" si="1"/>
        <v/>
      </c>
    </row>
    <row r="138" spans="1:18" ht="28.8" outlineLevel="1">
      <c r="A138" s="12" t="s">
        <v>102</v>
      </c>
      <c r="B138" s="6"/>
      <c r="C138" s="5"/>
      <c r="D138" s="51" t="s">
        <v>306</v>
      </c>
      <c r="E138" s="16"/>
      <c r="F138" s="5"/>
      <c r="G138" s="17"/>
      <c r="H138" s="67"/>
      <c r="I138" s="57"/>
      <c r="J138" s="57"/>
      <c r="K138" s="37"/>
      <c r="L138" s="57"/>
      <c r="M138" s="37"/>
      <c r="P138" s="1" t="str">
        <f t="shared" si="1"/>
        <v/>
      </c>
    </row>
    <row r="139" spans="1:18" ht="28.8" outlineLevel="1">
      <c r="A139" s="12" t="s">
        <v>102</v>
      </c>
      <c r="B139" s="6"/>
      <c r="C139" s="5"/>
      <c r="D139" s="11" t="s">
        <v>105</v>
      </c>
      <c r="E139" s="16"/>
      <c r="F139" s="5"/>
      <c r="G139" s="17"/>
      <c r="H139" s="67"/>
      <c r="I139" s="57"/>
      <c r="J139" s="57"/>
      <c r="K139" s="37"/>
      <c r="L139" s="57"/>
      <c r="M139" s="37"/>
      <c r="P139" s="1" t="str">
        <f t="shared" ref="P139:P204" si="2">IF(COUNTIF(D139,"[KPI]*")=1,"[KPI]",IF(COUNTIF(D139,"その他*")=1,"その他",""))</f>
        <v/>
      </c>
    </row>
    <row r="140" spans="1:18" ht="28.8" outlineLevel="1">
      <c r="A140" s="12" t="s">
        <v>102</v>
      </c>
      <c r="B140" s="6"/>
      <c r="C140" s="5"/>
      <c r="D140" s="11" t="s">
        <v>106</v>
      </c>
      <c r="E140" s="16"/>
      <c r="F140" s="5"/>
      <c r="G140" s="17"/>
      <c r="H140" s="67"/>
      <c r="I140" s="57"/>
      <c r="J140" s="57"/>
      <c r="K140" s="37"/>
      <c r="L140" s="57"/>
      <c r="M140" s="37"/>
      <c r="P140" s="1" t="str">
        <f t="shared" si="2"/>
        <v/>
      </c>
    </row>
    <row r="141" spans="1:18" ht="28.8" outlineLevel="1">
      <c r="A141" s="12" t="s">
        <v>102</v>
      </c>
      <c r="B141" s="6"/>
      <c r="C141" s="5"/>
      <c r="D141" s="11" t="s">
        <v>104</v>
      </c>
      <c r="E141" s="16"/>
      <c r="F141" s="5"/>
      <c r="G141" s="17"/>
      <c r="H141" s="67"/>
      <c r="I141" s="57"/>
      <c r="J141" s="57"/>
      <c r="K141" s="37"/>
      <c r="L141" s="57"/>
      <c r="M141" s="37"/>
      <c r="P141" s="1" t="str">
        <f t="shared" si="2"/>
        <v/>
      </c>
    </row>
    <row r="142" spans="1:18" outlineLevel="1">
      <c r="A142" s="12" t="s">
        <v>102</v>
      </c>
      <c r="B142" s="6"/>
      <c r="C142" s="5"/>
      <c r="D142" s="11" t="s">
        <v>110</v>
      </c>
      <c r="E142" s="16"/>
      <c r="F142" s="5"/>
      <c r="G142" s="17"/>
      <c r="H142" s="67"/>
      <c r="I142" s="57"/>
      <c r="J142" s="57"/>
      <c r="K142" s="37"/>
      <c r="L142" s="57"/>
      <c r="M142" s="37"/>
      <c r="P142" s="1" t="str">
        <f t="shared" si="2"/>
        <v/>
      </c>
    </row>
    <row r="143" spans="1:18" outlineLevel="1">
      <c r="A143" s="12" t="s">
        <v>102</v>
      </c>
      <c r="B143" s="6"/>
      <c r="C143" s="5"/>
      <c r="D143" s="11" t="s">
        <v>228</v>
      </c>
      <c r="E143" s="16"/>
      <c r="F143" s="5"/>
      <c r="G143" s="17"/>
      <c r="H143" s="68"/>
      <c r="I143" s="58"/>
      <c r="J143" s="58"/>
      <c r="K143" s="38"/>
      <c r="L143" s="58"/>
      <c r="M143" s="38"/>
      <c r="P143" s="1" t="str">
        <f t="shared" si="2"/>
        <v>その他</v>
      </c>
    </row>
    <row r="144" spans="1:18" ht="16.2">
      <c r="A144" s="10" t="s">
        <v>108</v>
      </c>
      <c r="B144" s="43" t="s">
        <v>250</v>
      </c>
      <c r="C144" s="5"/>
      <c r="D144" s="11"/>
      <c r="E144" s="5"/>
      <c r="F144" s="42" t="str">
        <f>IF(AND(F$3&lt;=O$5,R144&lt;&gt;"-",OR(Q144&gt;=P$5,Q144/O144&gt;=Q$5)),"○",IF(AND(F$3&gt;=O$6,R144&lt;&gt;"-",OR(Q144&gt;=P$6,Q144/O144&gt;=Q$6)),"○",IF(TRUE,"-")))</f>
        <v>-</v>
      </c>
      <c r="G144" s="11"/>
      <c r="H144" s="11"/>
      <c r="I144" s="32"/>
      <c r="J144" s="32"/>
      <c r="K144" s="40"/>
      <c r="L144" s="32"/>
      <c r="M144" s="40"/>
      <c r="O144" s="1">
        <f>COUNTIF(A$9:A$262,A144)-1-COUNTIFS(A$9:A$262,A144,P$9:P$262,"その他")-COUNTIFS(A$9:A$262,A144,P$9:P$262,"[KPI]")</f>
        <v>5</v>
      </c>
      <c r="P144" s="1" t="str">
        <f t="shared" si="2"/>
        <v/>
      </c>
      <c r="Q144" s="1">
        <f>COUNTIFS(A$9:A$262,A144,E$9:E$262,"✓")-COUNTIFS(A$9:A$262,A144,P$9:P$262,"[KPI]",E$9:E$262,"✓")</f>
        <v>0</v>
      </c>
      <c r="R144" s="1" t="str">
        <f>IF(COUNTIFS(A$9:A$262,A144,C$9:C$262,"★")=0,"必須なし",IF(COUNTIFS(A$9:A$262,A144,C$9:C$262,"★",E$9:E$262,"✓")/COUNTIFS(A$9:A$262,A144,C$9:C$262,"★")&lt;&gt;1,"-",IF(COUNTIFS(A$9:A$262,A144,C$9:C$262,"★",E$9:E$262,"✓")/COUNTIFS(A$9:A$262,A144,C$9:C$262,"★")=1,"必須OK")))</f>
        <v>必須なし</v>
      </c>
    </row>
    <row r="145" spans="1:18" ht="28.8" outlineLevel="1">
      <c r="A145" s="12" t="s">
        <v>108</v>
      </c>
      <c r="B145" s="6"/>
      <c r="C145" s="5" t="str">
        <f>IF(AND(F6&gt;=60,$F$3&gt;=21),"★","")</f>
        <v/>
      </c>
      <c r="D145" s="51" t="s">
        <v>307</v>
      </c>
      <c r="E145" s="16"/>
      <c r="F145" s="5"/>
      <c r="G145" s="17"/>
      <c r="H145" s="66"/>
      <c r="I145" s="56" t="s">
        <v>237</v>
      </c>
      <c r="J145" s="56"/>
      <c r="K145" s="36"/>
      <c r="L145" s="56"/>
      <c r="M145" s="36"/>
      <c r="P145" s="1" t="str">
        <f t="shared" si="2"/>
        <v/>
      </c>
    </row>
    <row r="146" spans="1:18" outlineLevel="1">
      <c r="A146" s="12" t="s">
        <v>108</v>
      </c>
      <c r="B146" s="6"/>
      <c r="C146" s="5"/>
      <c r="D146" s="11" t="s">
        <v>113</v>
      </c>
      <c r="E146" s="16"/>
      <c r="F146" s="5"/>
      <c r="G146" s="17"/>
      <c r="H146" s="67"/>
      <c r="I146" s="57"/>
      <c r="J146" s="57"/>
      <c r="K146" s="37"/>
      <c r="L146" s="57"/>
      <c r="M146" s="37"/>
      <c r="P146" s="1" t="str">
        <f t="shared" si="2"/>
        <v/>
      </c>
    </row>
    <row r="147" spans="1:18" ht="28.8" outlineLevel="1">
      <c r="A147" s="12" t="s">
        <v>108</v>
      </c>
      <c r="B147" s="6"/>
      <c r="C147" s="5"/>
      <c r="D147" s="51" t="s">
        <v>308</v>
      </c>
      <c r="E147" s="16"/>
      <c r="F147" s="5"/>
      <c r="G147" s="17"/>
      <c r="H147" s="67"/>
      <c r="I147" s="57"/>
      <c r="J147" s="57"/>
      <c r="K147" s="37"/>
      <c r="L147" s="57"/>
      <c r="M147" s="37"/>
      <c r="P147" s="1" t="str">
        <f t="shared" si="2"/>
        <v/>
      </c>
    </row>
    <row r="148" spans="1:18" outlineLevel="1">
      <c r="A148" s="12" t="s">
        <v>108</v>
      </c>
      <c r="B148" s="6"/>
      <c r="C148" s="5"/>
      <c r="D148" s="11" t="s">
        <v>111</v>
      </c>
      <c r="E148" s="16"/>
      <c r="F148" s="5"/>
      <c r="G148" s="17"/>
      <c r="H148" s="67"/>
      <c r="I148" s="57"/>
      <c r="J148" s="57"/>
      <c r="K148" s="37"/>
      <c r="L148" s="57"/>
      <c r="M148" s="37"/>
      <c r="P148" s="1" t="str">
        <f t="shared" si="2"/>
        <v/>
      </c>
    </row>
    <row r="149" spans="1:18" ht="28.8" outlineLevel="1">
      <c r="A149" s="12" t="s">
        <v>108</v>
      </c>
      <c r="B149" s="6"/>
      <c r="C149" s="5"/>
      <c r="D149" s="11" t="s">
        <v>112</v>
      </c>
      <c r="E149" s="16"/>
      <c r="F149" s="5"/>
      <c r="G149" s="17"/>
      <c r="H149" s="67"/>
      <c r="I149" s="57"/>
      <c r="J149" s="57"/>
      <c r="K149" s="37"/>
      <c r="L149" s="57"/>
      <c r="M149" s="37"/>
      <c r="P149" s="1" t="str">
        <f t="shared" si="2"/>
        <v/>
      </c>
    </row>
    <row r="150" spans="1:18" outlineLevel="1">
      <c r="A150" s="12" t="s">
        <v>108</v>
      </c>
      <c r="B150" s="6"/>
      <c r="C150" s="5"/>
      <c r="D150" s="11" t="s">
        <v>7</v>
      </c>
      <c r="E150" s="16"/>
      <c r="F150" s="5"/>
      <c r="G150" s="17"/>
      <c r="H150" s="68"/>
      <c r="I150" s="58"/>
      <c r="J150" s="58"/>
      <c r="K150" s="38"/>
      <c r="L150" s="58"/>
      <c r="M150" s="38"/>
      <c r="P150" s="1" t="str">
        <f t="shared" si="2"/>
        <v>その他</v>
      </c>
    </row>
    <row r="151" spans="1:18" ht="16.2">
      <c r="A151" s="10" t="s">
        <v>114</v>
      </c>
      <c r="B151" s="43" t="s">
        <v>115</v>
      </c>
      <c r="C151" s="5"/>
      <c r="D151" s="11"/>
      <c r="E151" s="5"/>
      <c r="F151" s="42" t="str">
        <f>IF(AND(F$3&lt;=O$5,R151&lt;&gt;"-",OR(Q151&gt;=P$5,Q151/O151&gt;=Q$5)),"○",IF(AND(F$3&gt;=O$6,R151&lt;&gt;"-",OR(Q151&gt;=P$6,Q151/O151&gt;=Q$6)),"○",IF(TRUE,"-")))</f>
        <v>-</v>
      </c>
      <c r="G151" s="11"/>
      <c r="H151" s="11"/>
      <c r="I151" s="32"/>
      <c r="J151" s="32"/>
      <c r="K151" s="40"/>
      <c r="L151" s="32"/>
      <c r="M151" s="40"/>
      <c r="O151" s="1">
        <f>COUNTIF(A$9:A$262,A151)-1-COUNTIFS(A$9:A$262,A151,P$9:P$262,"その他")-COUNTIFS(A$9:A$262,A151,P$9:P$262,"[KPI]")</f>
        <v>3</v>
      </c>
      <c r="P151" s="1" t="str">
        <f t="shared" si="2"/>
        <v/>
      </c>
      <c r="Q151" s="1">
        <f>COUNTIFS(A$9:A$262,A151,E$9:E$262,"✓")-COUNTIFS(A$9:A$262,A151,P$9:P$262,"[KPI]",E$9:E$262,"✓")</f>
        <v>0</v>
      </c>
      <c r="R151" s="1" t="str">
        <f>IF(COUNTIFS(A$9:A$262,A151,C$9:C$262,"★")=0,"必須なし",IF(COUNTIFS(A$9:A$262,A151,C$9:C$262,"★",E$9:E$262,"✓")/COUNTIFS(A$9:A$262,A151,C$9:C$262,"★")&lt;&gt;1,"-",IF(COUNTIFS(A$9:A$262,A151,C$9:C$262,"★",E$9:E$262,"✓")/COUNTIFS(A$9:A$262,A151,C$9:C$262,"★")=1,"必須OK")))</f>
        <v>必須なし</v>
      </c>
    </row>
    <row r="152" spans="1:18" ht="28.8" outlineLevel="1">
      <c r="A152" s="12" t="s">
        <v>114</v>
      </c>
      <c r="B152" s="6"/>
      <c r="C152" s="5"/>
      <c r="D152" s="11" t="s">
        <v>265</v>
      </c>
      <c r="E152" s="16"/>
      <c r="F152" s="5"/>
      <c r="G152" s="17"/>
      <c r="H152" s="66"/>
      <c r="I152" s="56" t="s">
        <v>237</v>
      </c>
      <c r="J152" s="56"/>
      <c r="K152" s="36"/>
      <c r="L152" s="56"/>
      <c r="M152" s="36"/>
      <c r="P152" s="1" t="str">
        <f t="shared" si="2"/>
        <v/>
      </c>
    </row>
    <row r="153" spans="1:18" ht="28.8" outlineLevel="1">
      <c r="A153" s="12" t="s">
        <v>114</v>
      </c>
      <c r="B153" s="6"/>
      <c r="C153" s="5"/>
      <c r="D153" s="11" t="s">
        <v>116</v>
      </c>
      <c r="E153" s="16"/>
      <c r="F153" s="5"/>
      <c r="G153" s="17"/>
      <c r="H153" s="67"/>
      <c r="I153" s="57"/>
      <c r="J153" s="57"/>
      <c r="K153" s="37"/>
      <c r="L153" s="57"/>
      <c r="M153" s="37"/>
      <c r="P153" s="1" t="str">
        <f t="shared" si="2"/>
        <v/>
      </c>
    </row>
    <row r="154" spans="1:18" outlineLevel="1">
      <c r="A154" s="12" t="s">
        <v>114</v>
      </c>
      <c r="B154" s="6"/>
      <c r="C154" s="5"/>
      <c r="D154" s="11" t="s">
        <v>117</v>
      </c>
      <c r="E154" s="16"/>
      <c r="F154" s="5"/>
      <c r="G154" s="17"/>
      <c r="H154" s="68"/>
      <c r="I154" s="58"/>
      <c r="J154" s="58"/>
      <c r="K154" s="38"/>
      <c r="L154" s="58"/>
      <c r="M154" s="38"/>
      <c r="P154" s="1" t="str">
        <f t="shared" si="2"/>
        <v/>
      </c>
    </row>
    <row r="155" spans="1:18" ht="16.2">
      <c r="A155" s="10" t="s">
        <v>118</v>
      </c>
      <c r="B155" s="43" t="s">
        <v>119</v>
      </c>
      <c r="C155" s="5"/>
      <c r="D155" s="15" t="s">
        <v>187</v>
      </c>
      <c r="E155" s="5"/>
      <c r="F155" s="42" t="str">
        <f>IF(AND(F$3&lt;=O$5,R155&lt;&gt;"-",OR(Q155&gt;=P$5,Q155/O155&gt;=Q$5)),"○",IF(AND(F$3&gt;=O$6,R155&lt;&gt;"-",OR(Q155&gt;=P$6,Q155/O155&gt;=Q$6)),"○",IF(TRUE,"-")))</f>
        <v>-</v>
      </c>
      <c r="G155" s="11"/>
      <c r="H155" s="11"/>
      <c r="I155" s="32"/>
      <c r="J155" s="32"/>
      <c r="K155" s="40"/>
      <c r="L155" s="32"/>
      <c r="M155" s="40"/>
      <c r="O155" s="1">
        <f>COUNTIF(A$9:A$262,A155)-1-COUNTIFS(A$9:A$262,A155,P$9:P$262,"その他")-COUNTIFS(A$9:A$262,A155,P$9:P$262,"[KPI]")</f>
        <v>6</v>
      </c>
      <c r="P155" s="1" t="str">
        <f t="shared" si="2"/>
        <v/>
      </c>
      <c r="Q155" s="1">
        <f>COUNTIFS(A$9:A$262,A155,E$9:E$262,"✓")-COUNTIFS(A$9:A$262,A155,P$9:P$262,"[KPI]",E$9:E$262,"✓")</f>
        <v>0</v>
      </c>
      <c r="R155" s="1" t="str">
        <f>IF(COUNTIFS(A$9:A$262,A155,C$9:C$262,"★")=0,"必須なし",IF(COUNTIFS(A$9:A$262,A155,C$9:C$262,"★",E$9:E$262,"✓")/COUNTIFS(A$9:A$262,A155,C$9:C$262,"★")&lt;&gt;1,"-",IF(COUNTIFS(A$9:A$262,A155,C$9:C$262,"★",E$9:E$262,"✓")/COUNTIFS(A$9:A$262,A155,C$9:C$262,"★")=1,"必須OK")))</f>
        <v>必須なし</v>
      </c>
    </row>
    <row r="156" spans="1:18" outlineLevel="1">
      <c r="A156" s="12" t="s">
        <v>118</v>
      </c>
      <c r="B156" s="6"/>
      <c r="C156" s="5"/>
      <c r="D156" s="51" t="s">
        <v>309</v>
      </c>
      <c r="E156" s="16"/>
      <c r="F156" s="5"/>
      <c r="G156" s="17"/>
      <c r="H156" s="66"/>
      <c r="I156" s="56" t="s">
        <v>237</v>
      </c>
      <c r="J156" s="56"/>
      <c r="K156" s="36"/>
      <c r="L156" s="56"/>
      <c r="M156" s="36"/>
      <c r="P156" s="1" t="str">
        <f t="shared" si="2"/>
        <v/>
      </c>
    </row>
    <row r="157" spans="1:18" ht="28.8" outlineLevel="1">
      <c r="A157" s="12" t="s">
        <v>118</v>
      </c>
      <c r="B157" s="6"/>
      <c r="C157" s="5"/>
      <c r="D157" s="11" t="s">
        <v>120</v>
      </c>
      <c r="E157" s="16"/>
      <c r="F157" s="5"/>
      <c r="G157" s="17"/>
      <c r="H157" s="67"/>
      <c r="I157" s="57"/>
      <c r="J157" s="57"/>
      <c r="K157" s="37"/>
      <c r="L157" s="57"/>
      <c r="M157" s="37"/>
      <c r="P157" s="1" t="str">
        <f t="shared" si="2"/>
        <v/>
      </c>
    </row>
    <row r="158" spans="1:18" ht="28.8" outlineLevel="1">
      <c r="A158" s="12" t="s">
        <v>118</v>
      </c>
      <c r="B158" s="6"/>
      <c r="C158" s="5"/>
      <c r="D158" s="51" t="s">
        <v>310</v>
      </c>
      <c r="E158" s="16"/>
      <c r="F158" s="5"/>
      <c r="G158" s="17"/>
      <c r="H158" s="67"/>
      <c r="I158" s="57"/>
      <c r="J158" s="57"/>
      <c r="K158" s="37"/>
      <c r="L158" s="57"/>
      <c r="M158" s="37"/>
      <c r="P158" s="1" t="str">
        <f t="shared" si="2"/>
        <v/>
      </c>
    </row>
    <row r="159" spans="1:18" outlineLevel="1">
      <c r="A159" s="12" t="s">
        <v>118</v>
      </c>
      <c r="B159" s="6"/>
      <c r="C159" s="5"/>
      <c r="D159" s="11" t="s">
        <v>121</v>
      </c>
      <c r="E159" s="16"/>
      <c r="F159" s="5"/>
      <c r="G159" s="17"/>
      <c r="H159" s="67"/>
      <c r="I159" s="57"/>
      <c r="J159" s="57"/>
      <c r="K159" s="37"/>
      <c r="L159" s="57"/>
      <c r="M159" s="37"/>
      <c r="P159" s="1" t="str">
        <f t="shared" si="2"/>
        <v/>
      </c>
    </row>
    <row r="160" spans="1:18" outlineLevel="1">
      <c r="A160" s="12" t="s">
        <v>118</v>
      </c>
      <c r="B160" s="6"/>
      <c r="C160" s="5"/>
      <c r="D160" s="11" t="s">
        <v>122</v>
      </c>
      <c r="E160" s="16"/>
      <c r="F160" s="5"/>
      <c r="G160" s="17"/>
      <c r="H160" s="67"/>
      <c r="I160" s="57"/>
      <c r="J160" s="57"/>
      <c r="K160" s="37"/>
      <c r="L160" s="57"/>
      <c r="M160" s="37"/>
      <c r="P160" s="1" t="str">
        <f t="shared" si="2"/>
        <v/>
      </c>
    </row>
    <row r="161" spans="1:18" ht="28.8" outlineLevel="1">
      <c r="A161" s="12" t="s">
        <v>118</v>
      </c>
      <c r="B161" s="6"/>
      <c r="C161" s="5"/>
      <c r="D161" s="11" t="s">
        <v>202</v>
      </c>
      <c r="E161" s="16"/>
      <c r="F161" s="5"/>
      <c r="G161" s="17"/>
      <c r="H161" s="67"/>
      <c r="I161" s="57"/>
      <c r="J161" s="57"/>
      <c r="K161" s="37"/>
      <c r="L161" s="57"/>
      <c r="M161" s="37"/>
      <c r="P161" s="1" t="str">
        <f t="shared" si="2"/>
        <v/>
      </c>
    </row>
    <row r="162" spans="1:18" outlineLevel="1">
      <c r="A162" s="12" t="s">
        <v>118</v>
      </c>
      <c r="B162" s="6"/>
      <c r="C162" s="5"/>
      <c r="D162" s="11" t="s">
        <v>7</v>
      </c>
      <c r="E162" s="16"/>
      <c r="F162" s="5"/>
      <c r="G162" s="17"/>
      <c r="H162" s="68"/>
      <c r="I162" s="58"/>
      <c r="J162" s="58"/>
      <c r="K162" s="38"/>
      <c r="L162" s="58"/>
      <c r="M162" s="38"/>
      <c r="P162" s="1" t="str">
        <f t="shared" si="2"/>
        <v>その他</v>
      </c>
    </row>
    <row r="163" spans="1:18" ht="16.2">
      <c r="A163" s="10" t="s">
        <v>123</v>
      </c>
      <c r="B163" s="43" t="s">
        <v>124</v>
      </c>
      <c r="C163" s="5"/>
      <c r="D163" s="11"/>
      <c r="E163" s="5"/>
      <c r="F163" s="42" t="str">
        <f>IF(AND(F$3&lt;=O$5,R163&lt;&gt;"-",OR(Q163&gt;=P$5,Q163/O163&gt;=Q$5)),"○",IF(AND(F$3&gt;=O$6,R163&lt;&gt;"-",OR(Q163&gt;=P$6,Q163/O163&gt;=Q$6)),"○",IF(TRUE,"-")))</f>
        <v>-</v>
      </c>
      <c r="G163" s="11"/>
      <c r="H163" s="11"/>
      <c r="I163" s="32"/>
      <c r="J163" s="32"/>
      <c r="K163" s="40"/>
      <c r="L163" s="32"/>
      <c r="M163" s="40"/>
      <c r="O163" s="1">
        <f>COUNTIF(A$9:A$262,A163)-1-COUNTIFS(A$9:A$262,A163,P$9:P$262,"その他")-COUNTIFS(A$9:A$262,A163,P$9:P$262,"[KPI]")</f>
        <v>7</v>
      </c>
      <c r="P163" s="1" t="str">
        <f t="shared" si="2"/>
        <v/>
      </c>
      <c r="Q163" s="1">
        <f>COUNTIFS(A$9:A$262,A163,E$9:E$262,"✓")-COUNTIFS(A$9:A$262,A163,P$9:P$262,"[KPI]",E$9:E$262,"✓")</f>
        <v>0</v>
      </c>
      <c r="R163" s="1" t="str">
        <f>IF(COUNTIFS(A$9:A$262,A163,C$9:C$262,"★")=0,"必須なし",IF(COUNTIFS(A$9:A$262,A163,C$9:C$262,"★",E$9:E$262,"✓")/COUNTIFS(A$9:A$262,A163,C$9:C$262,"★")&lt;&gt;1,"-",IF(COUNTIFS(A$9:A$262,A163,C$9:C$262,"★",E$9:E$262,"✓")/COUNTIFS(A$9:A$262,A163,C$9:C$262,"★")=1,"必須OK")))</f>
        <v>必須なし</v>
      </c>
    </row>
    <row r="164" spans="1:18" outlineLevel="1">
      <c r="A164" s="12" t="s">
        <v>123</v>
      </c>
      <c r="B164" s="6"/>
      <c r="C164" s="5"/>
      <c r="D164" s="11" t="s">
        <v>125</v>
      </c>
      <c r="E164" s="16"/>
      <c r="F164" s="5"/>
      <c r="G164" s="17" t="s">
        <v>319</v>
      </c>
      <c r="H164" s="17"/>
      <c r="I164" s="34"/>
      <c r="J164" s="34"/>
      <c r="K164" s="32"/>
      <c r="L164" s="34"/>
      <c r="M164" s="32"/>
      <c r="P164" s="1" t="str">
        <f t="shared" si="2"/>
        <v>[KPI]</v>
      </c>
    </row>
    <row r="165" spans="1:18" ht="28.8" outlineLevel="1">
      <c r="A165" s="12" t="s">
        <v>123</v>
      </c>
      <c r="B165" s="6"/>
      <c r="C165" s="5"/>
      <c r="D165" s="11" t="s">
        <v>282</v>
      </c>
      <c r="E165" s="16"/>
      <c r="F165" s="5"/>
      <c r="G165" s="17"/>
      <c r="H165" s="66"/>
      <c r="I165" s="56" t="s">
        <v>237</v>
      </c>
      <c r="J165" s="56"/>
      <c r="K165" s="36"/>
      <c r="L165" s="56"/>
      <c r="M165" s="36"/>
      <c r="P165" s="1" t="str">
        <f t="shared" si="2"/>
        <v/>
      </c>
    </row>
    <row r="166" spans="1:18" outlineLevel="1">
      <c r="A166" s="12" t="s">
        <v>123</v>
      </c>
      <c r="B166" s="6"/>
      <c r="C166" s="5"/>
      <c r="D166" s="11" t="s">
        <v>127</v>
      </c>
      <c r="E166" s="16"/>
      <c r="F166" s="5"/>
      <c r="G166" s="17"/>
      <c r="H166" s="67"/>
      <c r="I166" s="57"/>
      <c r="J166" s="57"/>
      <c r="K166" s="37"/>
      <c r="L166" s="57"/>
      <c r="M166" s="37"/>
      <c r="P166" s="1" t="str">
        <f t="shared" si="2"/>
        <v/>
      </c>
    </row>
    <row r="167" spans="1:18" outlineLevel="1">
      <c r="A167" s="12" t="s">
        <v>123</v>
      </c>
      <c r="B167" s="6"/>
      <c r="C167" s="5"/>
      <c r="D167" s="11" t="s">
        <v>126</v>
      </c>
      <c r="E167" s="16"/>
      <c r="F167" s="5"/>
      <c r="G167" s="17"/>
      <c r="H167" s="67"/>
      <c r="I167" s="57"/>
      <c r="J167" s="57"/>
      <c r="K167" s="37"/>
      <c r="L167" s="57"/>
      <c r="M167" s="37"/>
      <c r="P167" s="1" t="str">
        <f t="shared" si="2"/>
        <v/>
      </c>
    </row>
    <row r="168" spans="1:18" ht="28.8" outlineLevel="1">
      <c r="A168" s="12" t="s">
        <v>123</v>
      </c>
      <c r="B168" s="6"/>
      <c r="C168" s="5" t="str">
        <f>IF($F$3&gt;=21,"★","")</f>
        <v/>
      </c>
      <c r="D168" s="11" t="s">
        <v>210</v>
      </c>
      <c r="E168" s="16"/>
      <c r="F168" s="5"/>
      <c r="G168" s="17"/>
      <c r="H168" s="67"/>
      <c r="I168" s="57"/>
      <c r="J168" s="57"/>
      <c r="K168" s="37"/>
      <c r="L168" s="57"/>
      <c r="M168" s="37"/>
      <c r="P168" s="1" t="str">
        <f t="shared" si="2"/>
        <v/>
      </c>
    </row>
    <row r="169" spans="1:18" ht="28.8" outlineLevel="1">
      <c r="A169" s="12" t="s">
        <v>123</v>
      </c>
      <c r="B169" s="6"/>
      <c r="C169" s="5"/>
      <c r="D169" s="11" t="s">
        <v>188</v>
      </c>
      <c r="E169" s="16"/>
      <c r="F169" s="5"/>
      <c r="G169" s="17"/>
      <c r="H169" s="67"/>
      <c r="I169" s="57"/>
      <c r="J169" s="57"/>
      <c r="K169" s="37"/>
      <c r="L169" s="57"/>
      <c r="M169" s="37"/>
      <c r="P169" s="1" t="str">
        <f t="shared" si="2"/>
        <v/>
      </c>
    </row>
    <row r="170" spans="1:18" ht="28.8" outlineLevel="1">
      <c r="A170" s="12" t="s">
        <v>123</v>
      </c>
      <c r="B170" s="6"/>
      <c r="C170" s="5"/>
      <c r="D170" s="11" t="s">
        <v>283</v>
      </c>
      <c r="E170" s="16"/>
      <c r="F170" s="5"/>
      <c r="G170" s="17"/>
      <c r="H170" s="67"/>
      <c r="I170" s="57"/>
      <c r="J170" s="57"/>
      <c r="K170" s="37"/>
      <c r="L170" s="57"/>
      <c r="M170" s="37"/>
      <c r="P170" s="1" t="str">
        <f t="shared" si="2"/>
        <v/>
      </c>
    </row>
    <row r="171" spans="1:18" outlineLevel="1">
      <c r="A171" s="12" t="s">
        <v>123</v>
      </c>
      <c r="B171" s="6"/>
      <c r="C171" s="5"/>
      <c r="D171" s="11" t="s">
        <v>284</v>
      </c>
      <c r="E171" s="16"/>
      <c r="F171" s="5"/>
      <c r="G171" s="17"/>
      <c r="H171" s="67"/>
      <c r="I171" s="57"/>
      <c r="J171" s="57"/>
      <c r="K171" s="37"/>
      <c r="L171" s="57"/>
      <c r="M171" s="37"/>
      <c r="P171" s="1" t="str">
        <f t="shared" si="2"/>
        <v/>
      </c>
    </row>
    <row r="172" spans="1:18" outlineLevel="1">
      <c r="A172" s="12" t="s">
        <v>123</v>
      </c>
      <c r="B172" s="6"/>
      <c r="C172" s="5"/>
      <c r="D172" s="11" t="s">
        <v>7</v>
      </c>
      <c r="E172" s="16"/>
      <c r="F172" s="5"/>
      <c r="G172" s="17"/>
      <c r="H172" s="68"/>
      <c r="I172" s="58"/>
      <c r="J172" s="58"/>
      <c r="K172" s="38"/>
      <c r="L172" s="58"/>
      <c r="M172" s="38"/>
      <c r="P172" s="1" t="str">
        <f t="shared" si="2"/>
        <v>その他</v>
      </c>
    </row>
    <row r="173" spans="1:18" ht="16.2">
      <c r="A173" s="10" t="s">
        <v>128</v>
      </c>
      <c r="B173" s="43" t="s">
        <v>130</v>
      </c>
      <c r="C173" s="5"/>
      <c r="D173" s="15" t="s">
        <v>189</v>
      </c>
      <c r="E173" s="5"/>
      <c r="F173" s="42" t="str">
        <f>IF(AND(F$3&lt;=O$5,R173&lt;&gt;"-",OR(Q173&gt;=P$5,Q173/O173&gt;=Q$5)),"○",IF(AND(F$3&gt;=O$6,R173&lt;&gt;"-",OR(Q173&gt;=P$6,Q173/O173&gt;=Q$6)),"○",IF(TRUE,"-")))</f>
        <v>-</v>
      </c>
      <c r="G173" s="11"/>
      <c r="H173" s="11"/>
      <c r="I173" s="32"/>
      <c r="J173" s="32"/>
      <c r="K173" s="40"/>
      <c r="L173" s="32"/>
      <c r="M173" s="40"/>
      <c r="O173" s="1">
        <f>COUNTIF(A$9:A$262,A173)-1-COUNTIFS(A$9:A$262,A173,P$9:P$262,"その他")-COUNTIFS(A$9:A$262,A173,P$9:P$262,"[KPI]")</f>
        <v>6</v>
      </c>
      <c r="P173" s="1" t="str">
        <f t="shared" si="2"/>
        <v/>
      </c>
      <c r="Q173" s="1">
        <f>COUNTIFS(A$9:A$262,A173,E$9:E$262,"✓")-COUNTIFS(A$9:A$262,A173,P$9:P$262,"[KPI]",E$9:E$262,"✓")</f>
        <v>0</v>
      </c>
      <c r="R173" s="1" t="str">
        <f>IF(COUNTIFS(A$9:A$262,A173,C$9:C$262,"★")=0,"必須なし",IF(COUNTIFS(A$9:A$262,A173,C$9:C$262,"★",E$9:E$262,"✓")/COUNTIFS(A$9:A$262,A173,C$9:C$262,"★")&lt;&gt;1,"-",IF(COUNTIFS(A$9:A$262,A173,C$9:C$262,"★",E$9:E$262,"✓")/COUNTIFS(A$9:A$262,A173,C$9:C$262,"★")=1,"必須OK")))</f>
        <v>-</v>
      </c>
    </row>
    <row r="174" spans="1:18" outlineLevel="1">
      <c r="A174" s="12" t="s">
        <v>128</v>
      </c>
      <c r="B174" s="6"/>
      <c r="C174" s="5" t="s">
        <v>19</v>
      </c>
      <c r="D174" s="11" t="s">
        <v>129</v>
      </c>
      <c r="E174" s="16"/>
      <c r="F174" s="5"/>
      <c r="G174" s="17" t="s">
        <v>317</v>
      </c>
      <c r="H174" s="17"/>
      <c r="I174" s="34"/>
      <c r="J174" s="34"/>
      <c r="K174" s="32"/>
      <c r="L174" s="34"/>
      <c r="M174" s="32"/>
      <c r="P174" s="1" t="str">
        <f t="shared" si="2"/>
        <v>[KPI]</v>
      </c>
    </row>
    <row r="175" spans="1:18" ht="28.8" outlineLevel="1">
      <c r="A175" s="12" t="s">
        <v>128</v>
      </c>
      <c r="B175" s="6"/>
      <c r="C175" s="5"/>
      <c r="D175" s="11" t="s">
        <v>131</v>
      </c>
      <c r="E175" s="16"/>
      <c r="F175" s="5"/>
      <c r="G175" s="17"/>
      <c r="H175" s="66"/>
      <c r="I175" s="56" t="s">
        <v>237</v>
      </c>
      <c r="J175" s="56"/>
      <c r="K175" s="36"/>
      <c r="L175" s="56"/>
      <c r="M175" s="36"/>
      <c r="P175" s="1" t="str">
        <f t="shared" si="2"/>
        <v/>
      </c>
    </row>
    <row r="176" spans="1:18" ht="28.8" outlineLevel="1">
      <c r="A176" s="12" t="s">
        <v>128</v>
      </c>
      <c r="B176" s="6"/>
      <c r="C176" s="5"/>
      <c r="D176" s="11" t="s">
        <v>132</v>
      </c>
      <c r="E176" s="16"/>
      <c r="F176" s="5"/>
      <c r="G176" s="17"/>
      <c r="H176" s="67"/>
      <c r="I176" s="57"/>
      <c r="J176" s="57"/>
      <c r="K176" s="37"/>
      <c r="L176" s="57"/>
      <c r="M176" s="37"/>
      <c r="P176" s="1" t="str">
        <f t="shared" si="2"/>
        <v/>
      </c>
    </row>
    <row r="177" spans="1:18" outlineLevel="1">
      <c r="A177" s="12" t="s">
        <v>128</v>
      </c>
      <c r="B177" s="6"/>
      <c r="C177" s="5"/>
      <c r="D177" s="11" t="s">
        <v>133</v>
      </c>
      <c r="E177" s="16"/>
      <c r="F177" s="5"/>
      <c r="G177" s="17"/>
      <c r="H177" s="67"/>
      <c r="I177" s="57"/>
      <c r="J177" s="57"/>
      <c r="K177" s="37"/>
      <c r="L177" s="57"/>
      <c r="M177" s="37"/>
      <c r="P177" s="1" t="str">
        <f t="shared" si="2"/>
        <v/>
      </c>
    </row>
    <row r="178" spans="1:18" ht="28.8" outlineLevel="1">
      <c r="A178" s="12" t="s">
        <v>128</v>
      </c>
      <c r="B178" s="6"/>
      <c r="C178" s="5"/>
      <c r="D178" s="11" t="s">
        <v>134</v>
      </c>
      <c r="E178" s="16"/>
      <c r="F178" s="5"/>
      <c r="G178" s="17"/>
      <c r="H178" s="67"/>
      <c r="I178" s="57"/>
      <c r="J178" s="57"/>
      <c r="K178" s="37"/>
      <c r="L178" s="57"/>
      <c r="M178" s="37"/>
      <c r="P178" s="1" t="str">
        <f t="shared" si="2"/>
        <v/>
      </c>
    </row>
    <row r="179" spans="1:18" ht="28.8" outlineLevel="1">
      <c r="A179" s="12" t="s">
        <v>128</v>
      </c>
      <c r="B179" s="6"/>
      <c r="C179" s="5"/>
      <c r="D179" s="51" t="s">
        <v>291</v>
      </c>
      <c r="E179" s="16"/>
      <c r="F179" s="5"/>
      <c r="G179" s="17"/>
      <c r="H179" s="67"/>
      <c r="I179" s="57"/>
      <c r="J179" s="57"/>
      <c r="K179" s="37"/>
      <c r="L179" s="57"/>
      <c r="M179" s="37"/>
      <c r="P179" s="1" t="str">
        <f t="shared" si="2"/>
        <v/>
      </c>
    </row>
    <row r="180" spans="1:18" outlineLevel="1">
      <c r="A180" s="12" t="s">
        <v>128</v>
      </c>
      <c r="B180" s="6"/>
      <c r="C180" s="5"/>
      <c r="D180" s="11" t="s">
        <v>203</v>
      </c>
      <c r="E180" s="16"/>
      <c r="F180" s="5"/>
      <c r="G180" s="17"/>
      <c r="H180" s="67"/>
      <c r="I180" s="57"/>
      <c r="J180" s="57"/>
      <c r="K180" s="37"/>
      <c r="L180" s="57"/>
      <c r="M180" s="37"/>
      <c r="P180" s="1" t="str">
        <f t="shared" si="2"/>
        <v/>
      </c>
    </row>
    <row r="181" spans="1:18" outlineLevel="1">
      <c r="A181" s="12" t="s">
        <v>128</v>
      </c>
      <c r="B181" s="6"/>
      <c r="C181" s="5"/>
      <c r="D181" s="11" t="s">
        <v>7</v>
      </c>
      <c r="E181" s="16"/>
      <c r="F181" s="5"/>
      <c r="G181" s="17"/>
      <c r="H181" s="68"/>
      <c r="I181" s="58"/>
      <c r="J181" s="58"/>
      <c r="K181" s="38"/>
      <c r="L181" s="58"/>
      <c r="M181" s="38"/>
      <c r="P181" s="1" t="str">
        <f t="shared" si="2"/>
        <v>その他</v>
      </c>
    </row>
    <row r="182" spans="1:18" ht="16.2">
      <c r="A182" s="10" t="s">
        <v>135</v>
      </c>
      <c r="B182" s="43" t="s">
        <v>136</v>
      </c>
      <c r="C182" s="5"/>
      <c r="D182" s="11"/>
      <c r="E182" s="5"/>
      <c r="F182" s="42" t="str">
        <f>IF(AND(F$3&lt;=O$5,R182&lt;&gt;"-",OR(Q182&gt;=P$5,Q182/O182&gt;=Q$5)),"○",IF(AND(F$3&gt;=O$6,R182&lt;&gt;"-",OR(Q182&gt;=P$6,Q182/O182&gt;=Q$6)),"○",IF(TRUE,"-")))</f>
        <v>-</v>
      </c>
      <c r="G182" s="11"/>
      <c r="H182" s="11"/>
      <c r="I182" s="32"/>
      <c r="J182" s="32"/>
      <c r="K182" s="40"/>
      <c r="L182" s="32"/>
      <c r="M182" s="40"/>
      <c r="O182" s="1">
        <f>COUNTIF(A$9:A$262,A182)-1-COUNTIFS(A$9:A$262,A182,P$9:P$262,"その他")-COUNTIFS(A$9:A$262,A182,P$9:P$262,"[KPI]")</f>
        <v>8</v>
      </c>
      <c r="P182" s="1" t="str">
        <f t="shared" si="2"/>
        <v/>
      </c>
      <c r="Q182" s="1">
        <f>COUNTIFS(A$9:A$262,A182,E$9:E$262,"✓")-COUNTIFS(A$9:A$262,A182,P$9:P$262,"[KPI]",E$9:E$262,"✓")</f>
        <v>0</v>
      </c>
      <c r="R182" s="1" t="str">
        <f>IF(COUNTIFS(A$9:A$262,A182,C$9:C$262,"★")=0,"必須なし",IF(COUNTIFS(A$9:A$262,A182,C$9:C$262,"★",E$9:E$262,"✓")/COUNTIFS(A$9:A$262,A182,C$9:C$262,"★")&lt;&gt;1,"-",IF(COUNTIFS(A$9:A$262,A182,C$9:C$262,"★",E$9:E$262,"✓")/COUNTIFS(A$9:A$262,A182,C$9:C$262,"★")=1,"必須OK")))</f>
        <v>必須なし</v>
      </c>
    </row>
    <row r="183" spans="1:18" ht="28.8">
      <c r="A183" s="12" t="s">
        <v>135</v>
      </c>
      <c r="B183" s="43"/>
      <c r="C183" s="5"/>
      <c r="D183" s="11" t="s">
        <v>286</v>
      </c>
      <c r="E183" s="16"/>
      <c r="F183" s="42"/>
      <c r="G183" s="17"/>
      <c r="H183" s="66"/>
      <c r="I183" s="56" t="s">
        <v>237</v>
      </c>
      <c r="J183" s="56"/>
      <c r="K183" s="36"/>
      <c r="L183" s="56"/>
      <c r="M183" s="36"/>
    </row>
    <row r="184" spans="1:18" ht="13.5" customHeight="1" outlineLevel="1">
      <c r="A184" s="12" t="s">
        <v>135</v>
      </c>
      <c r="B184" s="6"/>
      <c r="C184" s="5"/>
      <c r="D184" s="11" t="s">
        <v>266</v>
      </c>
      <c r="E184" s="16"/>
      <c r="F184" s="5"/>
      <c r="G184" s="17"/>
      <c r="H184" s="67"/>
      <c r="I184" s="57"/>
      <c r="J184" s="57"/>
      <c r="K184" s="37"/>
      <c r="L184" s="57"/>
      <c r="M184" s="37"/>
      <c r="P184" s="1" t="str">
        <f t="shared" si="2"/>
        <v/>
      </c>
    </row>
    <row r="185" spans="1:18" outlineLevel="1">
      <c r="A185" s="12" t="s">
        <v>135</v>
      </c>
      <c r="B185" s="6"/>
      <c r="C185" s="5"/>
      <c r="D185" s="11" t="s">
        <v>137</v>
      </c>
      <c r="E185" s="16"/>
      <c r="F185" s="5"/>
      <c r="G185" s="17"/>
      <c r="H185" s="67"/>
      <c r="I185" s="57"/>
      <c r="J185" s="57"/>
      <c r="K185" s="37"/>
      <c r="L185" s="57"/>
      <c r="M185" s="37"/>
      <c r="P185" s="1" t="str">
        <f t="shared" si="2"/>
        <v/>
      </c>
    </row>
    <row r="186" spans="1:18" outlineLevel="1">
      <c r="A186" s="12" t="s">
        <v>135</v>
      </c>
      <c r="B186" s="6"/>
      <c r="C186" s="5"/>
      <c r="D186" s="11" t="s">
        <v>140</v>
      </c>
      <c r="E186" s="16"/>
      <c r="F186" s="5"/>
      <c r="G186" s="17"/>
      <c r="H186" s="67"/>
      <c r="I186" s="57"/>
      <c r="J186" s="57"/>
      <c r="K186" s="37"/>
      <c r="L186" s="57"/>
      <c r="M186" s="37"/>
      <c r="P186" s="1" t="str">
        <f t="shared" si="2"/>
        <v/>
      </c>
    </row>
    <row r="187" spans="1:18" ht="28.8" outlineLevel="1">
      <c r="A187" s="12" t="s">
        <v>135</v>
      </c>
      <c r="B187" s="6"/>
      <c r="C187" s="5"/>
      <c r="D187" s="11" t="s">
        <v>285</v>
      </c>
      <c r="E187" s="16"/>
      <c r="F187" s="5"/>
      <c r="G187" s="17"/>
      <c r="H187" s="67"/>
      <c r="I187" s="57"/>
      <c r="J187" s="57"/>
      <c r="K187" s="37"/>
      <c r="L187" s="57"/>
      <c r="M187" s="37"/>
      <c r="P187" s="1" t="str">
        <f t="shared" si="2"/>
        <v/>
      </c>
    </row>
    <row r="188" spans="1:18" ht="28.8" outlineLevel="1">
      <c r="A188" s="12" t="s">
        <v>135</v>
      </c>
      <c r="B188" s="6"/>
      <c r="C188" s="5"/>
      <c r="D188" s="11" t="s">
        <v>138</v>
      </c>
      <c r="E188" s="16"/>
      <c r="F188" s="5"/>
      <c r="G188" s="17"/>
      <c r="H188" s="67"/>
      <c r="I188" s="57"/>
      <c r="J188" s="57"/>
      <c r="K188" s="37"/>
      <c r="L188" s="57"/>
      <c r="M188" s="37"/>
      <c r="P188" s="1" t="str">
        <f t="shared" si="2"/>
        <v/>
      </c>
    </row>
    <row r="189" spans="1:18" outlineLevel="1">
      <c r="A189" s="12" t="s">
        <v>135</v>
      </c>
      <c r="B189" s="6"/>
      <c r="C189" s="5"/>
      <c r="D189" s="11" t="s">
        <v>139</v>
      </c>
      <c r="E189" s="16"/>
      <c r="F189" s="5"/>
      <c r="G189" s="17"/>
      <c r="H189" s="67"/>
      <c r="I189" s="57"/>
      <c r="J189" s="57"/>
      <c r="K189" s="37"/>
      <c r="L189" s="57"/>
      <c r="M189" s="37"/>
      <c r="P189" s="1" t="str">
        <f t="shared" si="2"/>
        <v/>
      </c>
    </row>
    <row r="190" spans="1:18" outlineLevel="1">
      <c r="A190" s="12" t="s">
        <v>135</v>
      </c>
      <c r="B190" s="6"/>
      <c r="C190" s="5"/>
      <c r="D190" s="11" t="s">
        <v>190</v>
      </c>
      <c r="E190" s="16"/>
      <c r="F190" s="5"/>
      <c r="G190" s="17"/>
      <c r="H190" s="67"/>
      <c r="I190" s="57"/>
      <c r="J190" s="57"/>
      <c r="K190" s="37"/>
      <c r="L190" s="57"/>
      <c r="M190" s="37"/>
      <c r="P190" s="1" t="str">
        <f t="shared" si="2"/>
        <v/>
      </c>
    </row>
    <row r="191" spans="1:18" outlineLevel="1">
      <c r="A191" s="12" t="s">
        <v>135</v>
      </c>
      <c r="B191" s="6"/>
      <c r="C191" s="5"/>
      <c r="D191" s="11" t="s">
        <v>7</v>
      </c>
      <c r="E191" s="16"/>
      <c r="F191" s="5"/>
      <c r="G191" s="17"/>
      <c r="H191" s="68"/>
      <c r="I191" s="58"/>
      <c r="J191" s="58"/>
      <c r="K191" s="38"/>
      <c r="L191" s="58"/>
      <c r="M191" s="38"/>
      <c r="P191" s="1" t="str">
        <f t="shared" si="2"/>
        <v>その他</v>
      </c>
    </row>
    <row r="192" spans="1:18" ht="16.2">
      <c r="A192" s="10" t="s">
        <v>141</v>
      </c>
      <c r="B192" s="45" t="s">
        <v>83</v>
      </c>
      <c r="C192" s="5"/>
      <c r="D192" s="30" t="s">
        <v>142</v>
      </c>
      <c r="E192" s="5"/>
      <c r="F192" s="42" t="str">
        <f>IF(AND(F$3&lt;=O$5,R192&lt;&gt;"-",OR(Q192&gt;=P$5,Q192/O192&gt;=Q$5)),"○",IF(AND(F$3&gt;=O$6,R192&lt;&gt;"-",OR(Q192&gt;=P$6,Q192/O192&gt;=Q$6)),"○",IF(TRUE,"-")))</f>
        <v>-</v>
      </c>
      <c r="G192" s="11"/>
      <c r="H192" s="11"/>
      <c r="I192" s="32"/>
      <c r="J192" s="32"/>
      <c r="K192" s="40"/>
      <c r="L192" s="32"/>
      <c r="M192" s="40"/>
      <c r="O192" s="1">
        <f>COUNTIF(A$9:A$262,A192)-1-COUNTIFS(A$9:A$262,A192,P$9:P$262,"その他")-COUNTIFS(A$9:A$262,A192,P$9:P$262,"[KPI]")</f>
        <v>1</v>
      </c>
      <c r="P192" s="1" t="str">
        <f t="shared" si="2"/>
        <v/>
      </c>
      <c r="Q192" s="1">
        <f>COUNTIFS(A$9:A$262,A192,E$9:E$262,"✓")-COUNTIFS(A$9:A$262,A192,P$9:P$262,"[KPI]",E$9:E$262,"✓")</f>
        <v>0</v>
      </c>
      <c r="R192" s="1" t="str">
        <f>IF(COUNTIFS(A$9:A$262,A192,C$9:C$262,"★")=0,"必須なし",IF(COUNTIFS(A$9:A$262,A192,C$9:C$262,"★",E$9:E$262,"✓")/COUNTIFS(A$9:A$262,A192,C$9:C$262,"★")&lt;&gt;1,"-",IF(COUNTIFS(A$9:A$262,A192,C$9:C$262,"★",E$9:E$262,"✓")/COUNTIFS(A$9:A$262,A192,C$9:C$262,"★")=1,"必須OK")))</f>
        <v>必須なし</v>
      </c>
    </row>
    <row r="193" spans="1:18" ht="86.4" outlineLevel="1">
      <c r="A193" s="12" t="s">
        <v>141</v>
      </c>
      <c r="B193" s="6"/>
      <c r="C193" s="5"/>
      <c r="D193" s="11" t="s">
        <v>109</v>
      </c>
      <c r="E193" s="16"/>
      <c r="F193" s="5"/>
      <c r="G193" s="17"/>
      <c r="H193" s="17"/>
      <c r="I193" s="34" t="s">
        <v>237</v>
      </c>
      <c r="J193" s="34"/>
      <c r="K193" s="32"/>
      <c r="L193" s="34"/>
      <c r="M193" s="32"/>
      <c r="P193" s="1" t="str">
        <f t="shared" si="2"/>
        <v/>
      </c>
    </row>
    <row r="194" spans="1:18" ht="16.2">
      <c r="A194" s="10" t="s">
        <v>143</v>
      </c>
      <c r="B194" s="43" t="s">
        <v>238</v>
      </c>
      <c r="C194" s="5"/>
      <c r="D194" s="11" t="s">
        <v>239</v>
      </c>
      <c r="E194" s="5"/>
      <c r="F194" s="42" t="str">
        <f>IF(AND(F$3&lt;=O$5,R194&lt;&gt;"-",OR(Q194&gt;=P$5,Q194/O194&gt;=Q$5)),"○",IF(AND(F$3&gt;=O$6,R194&lt;&gt;"-",OR(Q194&gt;=P$6,Q194/O194&gt;=Q$6)),"○",IF(TRUE,"-")))</f>
        <v>-</v>
      </c>
      <c r="G194" s="9" t="s">
        <v>251</v>
      </c>
      <c r="H194" s="11"/>
      <c r="I194" s="32"/>
      <c r="J194" s="32"/>
      <c r="K194" s="39"/>
      <c r="L194" s="32"/>
      <c r="M194" s="39"/>
      <c r="O194" s="1">
        <f>COUNTIF(A$9:A$262,A194)-1-COUNTIFS(A$9:A$262,A194,P$9:P$262,"その他")-COUNTIFS(A$9:A$262,A194,P$9:P$262,"[KPI]")</f>
        <v>5</v>
      </c>
      <c r="P194" s="1" t="str">
        <f t="shared" si="2"/>
        <v/>
      </c>
      <c r="Q194" s="1">
        <f>COUNTIFS(A$9:A$262,A194,E$9:E$262,"✓")-COUNTIFS(A$9:A$262,A194,P$9:P$262,"[KPI]",E$9:E$262,"✓")</f>
        <v>0</v>
      </c>
      <c r="R194" s="1" t="str">
        <f>IF(COUNTIFS(A$9:A$262,A194,C$9:C$262,"★")=0,"必須なし",IF(COUNTIFS(A$9:A$262,A194,C$9:C$262,"★",E$9:E$262,"✓")/COUNTIFS(A$9:A$262,A194,C$9:C$262,"★")&lt;&gt;1,"-",IF(COUNTIFS(A$9:A$262,A194,C$9:C$262,"★",E$9:E$262,"✓")/COUNTIFS(A$9:A$262,A194,C$9:C$262,"★")=1,"必須OK")))</f>
        <v>必須なし</v>
      </c>
    </row>
    <row r="195" spans="1:18" ht="43.2" outlineLevel="1">
      <c r="A195" s="12" t="s">
        <v>143</v>
      </c>
      <c r="B195" s="6"/>
      <c r="C195" s="5" t="str">
        <f>IF($F$3&gt;=21,"★","")</f>
        <v/>
      </c>
      <c r="D195" s="11" t="s">
        <v>144</v>
      </c>
      <c r="E195" s="18"/>
      <c r="F195" s="5"/>
      <c r="G195" s="19"/>
      <c r="H195" s="69"/>
      <c r="I195" s="53"/>
      <c r="J195" s="53"/>
      <c r="K195" s="36"/>
      <c r="L195" s="53"/>
      <c r="M195" s="36"/>
      <c r="P195" s="1" t="str">
        <f t="shared" si="2"/>
        <v/>
      </c>
    </row>
    <row r="196" spans="1:18" ht="28.8" outlineLevel="1">
      <c r="A196" s="12" t="s">
        <v>143</v>
      </c>
      <c r="B196" s="6"/>
      <c r="C196" s="5" t="str">
        <f>IF($F$3&gt;=21,"★","")</f>
        <v/>
      </c>
      <c r="D196" s="11" t="s">
        <v>145</v>
      </c>
      <c r="E196" s="18"/>
      <c r="F196" s="5"/>
      <c r="G196" s="19"/>
      <c r="H196" s="70"/>
      <c r="I196" s="54"/>
      <c r="J196" s="54"/>
      <c r="K196" s="37"/>
      <c r="L196" s="54"/>
      <c r="M196" s="37"/>
      <c r="P196" s="1" t="str">
        <f t="shared" si="2"/>
        <v/>
      </c>
    </row>
    <row r="197" spans="1:18" outlineLevel="1">
      <c r="A197" s="12" t="s">
        <v>143</v>
      </c>
      <c r="B197" s="6"/>
      <c r="C197" s="5" t="str">
        <f>IF($F$3&gt;=21,"★","")</f>
        <v/>
      </c>
      <c r="D197" s="11" t="s">
        <v>146</v>
      </c>
      <c r="E197" s="18"/>
      <c r="F197" s="5"/>
      <c r="G197" s="19"/>
      <c r="H197" s="70"/>
      <c r="I197" s="54"/>
      <c r="J197" s="54"/>
      <c r="K197" s="37"/>
      <c r="L197" s="54"/>
      <c r="M197" s="37"/>
      <c r="P197" s="1" t="str">
        <f t="shared" si="2"/>
        <v/>
      </c>
    </row>
    <row r="198" spans="1:18" outlineLevel="1">
      <c r="A198" s="12" t="s">
        <v>143</v>
      </c>
      <c r="B198" s="6"/>
      <c r="C198" s="5"/>
      <c r="D198" s="51" t="s">
        <v>311</v>
      </c>
      <c r="E198" s="18"/>
      <c r="F198" s="5"/>
      <c r="G198" s="19"/>
      <c r="H198" s="70"/>
      <c r="I198" s="54"/>
      <c r="J198" s="54"/>
      <c r="K198" s="37"/>
      <c r="L198" s="54"/>
      <c r="M198" s="37"/>
      <c r="P198" s="1" t="str">
        <f t="shared" si="2"/>
        <v/>
      </c>
    </row>
    <row r="199" spans="1:18" outlineLevel="1">
      <c r="A199" s="12" t="s">
        <v>143</v>
      </c>
      <c r="B199" s="6"/>
      <c r="C199" s="5"/>
      <c r="D199" s="11" t="s">
        <v>151</v>
      </c>
      <c r="E199" s="18"/>
      <c r="F199" s="5"/>
      <c r="G199" s="19"/>
      <c r="H199" s="71"/>
      <c r="I199" s="55"/>
      <c r="J199" s="55"/>
      <c r="K199" s="38"/>
      <c r="L199" s="55"/>
      <c r="M199" s="38"/>
      <c r="P199" s="1" t="str">
        <f t="shared" si="2"/>
        <v/>
      </c>
    </row>
    <row r="200" spans="1:18" ht="16.2">
      <c r="A200" s="10" t="s">
        <v>147</v>
      </c>
      <c r="B200" s="43" t="s">
        <v>240</v>
      </c>
      <c r="C200" s="5"/>
      <c r="D200" s="11" t="s">
        <v>241</v>
      </c>
      <c r="E200" s="5"/>
      <c r="F200" s="42" t="str">
        <f>IF(AND(F$3&lt;=O$5,R200&lt;&gt;"-",OR(Q200&gt;=P$5,Q200/O200&gt;=Q$5)),"○",IF(AND(F$3&gt;=O$6,R200&lt;&gt;"-",OR(Q200&gt;=P$6,Q200/O200&gt;=Q$6)),"○",IF(TRUE,"-")))</f>
        <v>-</v>
      </c>
      <c r="G200" s="9" t="s">
        <v>251</v>
      </c>
      <c r="H200" s="11"/>
      <c r="I200" s="32"/>
      <c r="J200" s="32"/>
      <c r="K200" s="39"/>
      <c r="L200" s="32"/>
      <c r="M200" s="39"/>
      <c r="O200" s="1">
        <f>COUNTIF(A$9:A$262,A200)-1-COUNTIFS(A$9:A$262,A200,P$9:P$262,"その他")-COUNTIFS(A$9:A$262,A200,P$9:P$262,"[KPI]")</f>
        <v>5</v>
      </c>
      <c r="P200" s="1" t="str">
        <f t="shared" si="2"/>
        <v/>
      </c>
      <c r="Q200" s="1">
        <f>COUNTIFS(A$9:A$262,A200,E$9:E$262,"✓")-COUNTIFS(A$9:A$262,A200,P$9:P$262,"[KPI]",E$9:E$262,"✓")</f>
        <v>0</v>
      </c>
      <c r="R200" s="1" t="str">
        <f>IF(COUNTIFS(A$9:A$262,A200,C$9:C$262,"★")=0,"必須なし",IF(COUNTIFS(A$9:A$262,A200,C$9:C$262,"★",E$9:E$262,"✓")/COUNTIFS(A$9:A$262,A200,C$9:C$262,"★")&lt;&gt;1,"-",IF(COUNTIFS(A$9:A$262,A200,C$9:C$262,"★",E$9:E$262,"✓")/COUNTIFS(A$9:A$262,A200,C$9:C$262,"★")=1,"必須OK")))</f>
        <v>必須なし</v>
      </c>
    </row>
    <row r="201" spans="1:18" ht="28.8" outlineLevel="1">
      <c r="A201" s="12" t="s">
        <v>147</v>
      </c>
      <c r="B201" s="6"/>
      <c r="C201" s="5" t="str">
        <f>IF($F$3&gt;=21,"★","")</f>
        <v/>
      </c>
      <c r="D201" s="11" t="s">
        <v>148</v>
      </c>
      <c r="E201" s="18"/>
      <c r="F201" s="5"/>
      <c r="G201" s="19"/>
      <c r="H201" s="69"/>
      <c r="I201" s="53"/>
      <c r="J201" s="53"/>
      <c r="K201" s="36"/>
      <c r="L201" s="53"/>
      <c r="M201" s="36"/>
      <c r="P201" s="1" t="str">
        <f t="shared" si="2"/>
        <v/>
      </c>
    </row>
    <row r="202" spans="1:18" ht="28.8" outlineLevel="1">
      <c r="A202" s="12" t="s">
        <v>147</v>
      </c>
      <c r="B202" s="6"/>
      <c r="C202" s="5" t="str">
        <f>IF($F$3&gt;=21,"★","")</f>
        <v/>
      </c>
      <c r="D202" s="11" t="s">
        <v>145</v>
      </c>
      <c r="E202" s="18"/>
      <c r="F202" s="5"/>
      <c r="G202" s="19"/>
      <c r="H202" s="70"/>
      <c r="I202" s="54"/>
      <c r="J202" s="54"/>
      <c r="K202" s="37"/>
      <c r="L202" s="54"/>
      <c r="M202" s="37"/>
      <c r="P202" s="1" t="str">
        <f t="shared" si="2"/>
        <v/>
      </c>
    </row>
    <row r="203" spans="1:18" outlineLevel="1">
      <c r="A203" s="12" t="s">
        <v>147</v>
      </c>
      <c r="B203" s="6"/>
      <c r="C203" s="5" t="str">
        <f>IF($F$3&gt;=21,"★","")</f>
        <v/>
      </c>
      <c r="D203" s="11" t="s">
        <v>146</v>
      </c>
      <c r="E203" s="18"/>
      <c r="F203" s="5"/>
      <c r="G203" s="19"/>
      <c r="H203" s="70"/>
      <c r="I203" s="54"/>
      <c r="J203" s="54"/>
      <c r="K203" s="37"/>
      <c r="L203" s="54"/>
      <c r="M203" s="37"/>
      <c r="P203" s="1" t="str">
        <f t="shared" si="2"/>
        <v/>
      </c>
    </row>
    <row r="204" spans="1:18" outlineLevel="1">
      <c r="A204" s="12" t="s">
        <v>147</v>
      </c>
      <c r="B204" s="6"/>
      <c r="C204" s="5"/>
      <c r="D204" s="51" t="s">
        <v>311</v>
      </c>
      <c r="E204" s="18"/>
      <c r="F204" s="5"/>
      <c r="G204" s="19"/>
      <c r="H204" s="70"/>
      <c r="I204" s="54"/>
      <c r="J204" s="54"/>
      <c r="K204" s="37"/>
      <c r="L204" s="54"/>
      <c r="M204" s="37"/>
      <c r="P204" s="1" t="str">
        <f t="shared" si="2"/>
        <v/>
      </c>
    </row>
    <row r="205" spans="1:18" outlineLevel="1">
      <c r="A205" s="12" t="s">
        <v>147</v>
      </c>
      <c r="B205" s="6"/>
      <c r="C205" s="5"/>
      <c r="D205" s="11" t="s">
        <v>150</v>
      </c>
      <c r="E205" s="18"/>
      <c r="F205" s="5"/>
      <c r="G205" s="19"/>
      <c r="H205" s="71"/>
      <c r="I205" s="55"/>
      <c r="J205" s="55"/>
      <c r="K205" s="38"/>
      <c r="L205" s="55"/>
      <c r="M205" s="38"/>
      <c r="P205" s="1" t="str">
        <f t="shared" ref="P205:P262" si="3">IF(COUNTIF(D205,"[KPI]*")=1,"[KPI]",IF(COUNTIF(D205,"その他*")=1,"その他",""))</f>
        <v/>
      </c>
    </row>
    <row r="206" spans="1:18" ht="16.2">
      <c r="A206" s="10" t="s">
        <v>149</v>
      </c>
      <c r="B206" s="43" t="s">
        <v>242</v>
      </c>
      <c r="C206" s="5"/>
      <c r="D206" s="11" t="s">
        <v>243</v>
      </c>
      <c r="E206" s="5"/>
      <c r="F206" s="42" t="str">
        <f>IF(AND(F$3&lt;=O$5,R206&lt;&gt;"-",OR(Q206&gt;=P$5,Q206/O206&gt;=Q$5)),"○",IF(AND(F$3&gt;=O$6,R206&lt;&gt;"-",OR(Q206&gt;=P$6,Q206/O206&gt;=Q$6)),"○",IF(TRUE,"-")))</f>
        <v>-</v>
      </c>
      <c r="G206" s="9" t="s">
        <v>251</v>
      </c>
      <c r="H206" s="11"/>
      <c r="I206" s="32"/>
      <c r="J206" s="32"/>
      <c r="K206" s="39"/>
      <c r="L206" s="32"/>
      <c r="M206" s="39"/>
      <c r="O206" s="1">
        <f>COUNTIF(A$9:A$262,A206)-1-COUNTIFS(A$9:A$262,A206,P$9:P$262,"その他")-COUNTIFS(A$9:A$262,A206,P$9:P$262,"[KPI]")</f>
        <v>3</v>
      </c>
      <c r="P206" s="1" t="str">
        <f t="shared" si="3"/>
        <v/>
      </c>
      <c r="Q206" s="1">
        <f>COUNTIFS(A$9:A$262,A206,E$9:E$262,"✓")-COUNTIFS(A$9:A$262,A206,P$9:P$262,"[KPI]",E$9:E$262,"✓")</f>
        <v>0</v>
      </c>
      <c r="R206" s="1" t="str">
        <f>IF(COUNTIFS(A$9:A$262,A206,C$9:C$262,"★")=0,"必須なし",IF(COUNTIFS(A$9:A$262,A206,C$9:C$262,"★",E$9:E$262,"✓")/COUNTIFS(A$9:A$262,A206,C$9:C$262,"★")&lt;&gt;1,"-",IF(COUNTIFS(A$9:A$262,A206,C$9:C$262,"★",E$9:E$262,"✓")/COUNTIFS(A$9:A$262,A206,C$9:C$262,"★")=1,"必須OK")))</f>
        <v>必須なし</v>
      </c>
    </row>
    <row r="207" spans="1:18" ht="43.2" outlineLevel="1">
      <c r="A207" s="12" t="s">
        <v>149</v>
      </c>
      <c r="B207" s="6"/>
      <c r="C207" s="5" t="str">
        <f>IF($F$3&gt;=21,"★","")</f>
        <v/>
      </c>
      <c r="D207" s="11" t="s">
        <v>155</v>
      </c>
      <c r="E207" s="18"/>
      <c r="F207" s="5"/>
      <c r="G207" s="19"/>
      <c r="H207" s="69"/>
      <c r="I207" s="53"/>
      <c r="J207" s="53"/>
      <c r="K207" s="36"/>
      <c r="L207" s="53"/>
      <c r="M207" s="36"/>
      <c r="P207" s="1" t="str">
        <f t="shared" si="3"/>
        <v/>
      </c>
    </row>
    <row r="208" spans="1:18" ht="28.8" outlineLevel="1">
      <c r="A208" s="12" t="s">
        <v>149</v>
      </c>
      <c r="B208" s="6"/>
      <c r="C208" s="5"/>
      <c r="D208" s="11" t="s">
        <v>152</v>
      </c>
      <c r="E208" s="18"/>
      <c r="F208" s="5"/>
      <c r="G208" s="19"/>
      <c r="H208" s="70"/>
      <c r="I208" s="54"/>
      <c r="J208" s="54"/>
      <c r="K208" s="37"/>
      <c r="L208" s="54"/>
      <c r="M208" s="37"/>
      <c r="P208" s="1" t="str">
        <f t="shared" si="3"/>
        <v/>
      </c>
    </row>
    <row r="209" spans="1:18" outlineLevel="1">
      <c r="A209" s="12" t="s">
        <v>149</v>
      </c>
      <c r="B209" s="6"/>
      <c r="C209" s="5"/>
      <c r="D209" s="11" t="s">
        <v>153</v>
      </c>
      <c r="E209" s="18"/>
      <c r="F209" s="5"/>
      <c r="G209" s="19"/>
      <c r="H209" s="71"/>
      <c r="I209" s="55"/>
      <c r="J209" s="55"/>
      <c r="K209" s="38"/>
      <c r="L209" s="55"/>
      <c r="M209" s="38"/>
      <c r="P209" s="1" t="str">
        <f t="shared" si="3"/>
        <v/>
      </c>
    </row>
    <row r="210" spans="1:18" ht="28.8">
      <c r="A210" s="10" t="s">
        <v>154</v>
      </c>
      <c r="B210" s="48" t="s">
        <v>267</v>
      </c>
      <c r="C210" s="5"/>
      <c r="D210" s="11" t="s">
        <v>244</v>
      </c>
      <c r="E210" s="5"/>
      <c r="F210" s="42" t="str">
        <f>IF(AND(F$3&lt;=O$5,R210&lt;&gt;"-",OR(Q210&gt;=P$5,Q210/O210&gt;=Q$5)),"○",IF(AND(F$3&gt;=O$6,R210&lt;&gt;"-",OR(Q210&gt;=P$6,Q210/O210&gt;=Q$6)),"○",IF(TRUE,"-")))</f>
        <v>-</v>
      </c>
      <c r="G210" s="11"/>
      <c r="H210" s="11"/>
      <c r="I210" s="32"/>
      <c r="J210" s="32"/>
      <c r="K210" s="39"/>
      <c r="L210" s="32"/>
      <c r="M210" s="39"/>
      <c r="O210" s="1">
        <f>COUNTIF(A$9:A$262,A210)-1-COUNTIFS(A$9:A$262,A210,P$9:P$262,"その他")-COUNTIFS(A$9:A$262,A210,P$9:P$262,"[KPI]")</f>
        <v>5</v>
      </c>
      <c r="P210" s="1" t="str">
        <f t="shared" si="3"/>
        <v/>
      </c>
      <c r="Q210" s="1">
        <f>COUNTIFS(A$9:A$262,A210,E$9:E$262,"✓")-COUNTIFS(A$9:A$262,A210,P$9:P$262,"[KPI]",E$9:E$262,"✓")</f>
        <v>0</v>
      </c>
      <c r="R210" s="1" t="str">
        <f>IF(COUNTIFS(A$9:A$262,A210,C$9:C$262,"★")=0,"必須なし",IF(COUNTIFS(A$9:A$262,A210,C$9:C$262,"★",E$9:E$262,"✓")/COUNTIFS(A$9:A$262,A210,C$9:C$262,"★")&lt;&gt;1,"-",IF(COUNTIFS(A$9:A$262,A210,C$9:C$262,"★",E$9:E$262,"✓")/COUNTIFS(A$9:A$262,A210,C$9:C$262,"★")=1,"必須OK")))</f>
        <v>-</v>
      </c>
    </row>
    <row r="211" spans="1:18" outlineLevel="1">
      <c r="A211" s="12" t="s">
        <v>154</v>
      </c>
      <c r="B211" s="6"/>
      <c r="C211" s="5" t="s">
        <v>19</v>
      </c>
      <c r="D211" s="11" t="s">
        <v>268</v>
      </c>
      <c r="E211" s="18"/>
      <c r="F211" s="5"/>
      <c r="G211" s="19" t="s">
        <v>320</v>
      </c>
      <c r="H211" s="19"/>
      <c r="I211" s="35"/>
      <c r="J211" s="35"/>
      <c r="K211" s="32"/>
      <c r="L211" s="35"/>
      <c r="M211" s="32"/>
      <c r="P211" s="1" t="str">
        <f t="shared" si="3"/>
        <v>[KPI]</v>
      </c>
    </row>
    <row r="212" spans="1:18" outlineLevel="1">
      <c r="A212" s="12" t="s">
        <v>154</v>
      </c>
      <c r="B212" s="6"/>
      <c r="C212" s="5"/>
      <c r="D212" s="11" t="s">
        <v>156</v>
      </c>
      <c r="E212" s="18"/>
      <c r="F212" s="5"/>
      <c r="G212" s="19"/>
      <c r="H212" s="69"/>
      <c r="I212" s="53" t="s">
        <v>237</v>
      </c>
      <c r="J212" s="53"/>
      <c r="K212" s="36"/>
      <c r="L212" s="53"/>
      <c r="M212" s="36"/>
      <c r="P212" s="1" t="str">
        <f t="shared" si="3"/>
        <v/>
      </c>
    </row>
    <row r="213" spans="1:18" outlineLevel="1">
      <c r="A213" s="12" t="s">
        <v>154</v>
      </c>
      <c r="B213" s="6"/>
      <c r="C213" s="5"/>
      <c r="D213" s="11" t="s">
        <v>271</v>
      </c>
      <c r="E213" s="18"/>
      <c r="F213" s="5"/>
      <c r="G213" s="19"/>
      <c r="H213" s="70"/>
      <c r="I213" s="54"/>
      <c r="J213" s="54"/>
      <c r="K213" s="37"/>
      <c r="L213" s="54"/>
      <c r="M213" s="37"/>
      <c r="P213" s="1" t="str">
        <f t="shared" si="3"/>
        <v/>
      </c>
    </row>
    <row r="214" spans="1:18" ht="28.8" outlineLevel="1">
      <c r="A214" s="12" t="s">
        <v>154</v>
      </c>
      <c r="B214" s="6"/>
      <c r="C214" s="5"/>
      <c r="D214" s="11" t="s">
        <v>272</v>
      </c>
      <c r="E214" s="18"/>
      <c r="F214" s="5"/>
      <c r="G214" s="19"/>
      <c r="H214" s="70"/>
      <c r="I214" s="54"/>
      <c r="J214" s="54"/>
      <c r="K214" s="37"/>
      <c r="L214" s="54"/>
      <c r="M214" s="37"/>
      <c r="P214" s="1" t="str">
        <f t="shared" si="3"/>
        <v/>
      </c>
    </row>
    <row r="215" spans="1:18" outlineLevel="1">
      <c r="A215" s="12" t="s">
        <v>154</v>
      </c>
      <c r="B215" s="6"/>
      <c r="C215" s="5"/>
      <c r="D215" s="11" t="s">
        <v>273</v>
      </c>
      <c r="E215" s="18"/>
      <c r="F215" s="5"/>
      <c r="G215" s="19"/>
      <c r="H215" s="70"/>
      <c r="I215" s="54"/>
      <c r="J215" s="54"/>
      <c r="K215" s="37"/>
      <c r="L215" s="54"/>
      <c r="M215" s="37"/>
      <c r="P215" s="1" t="str">
        <f t="shared" si="3"/>
        <v/>
      </c>
    </row>
    <row r="216" spans="1:18" outlineLevel="1">
      <c r="A216" s="12" t="s">
        <v>154</v>
      </c>
      <c r="B216" s="6"/>
      <c r="C216" s="5"/>
      <c r="D216" s="11" t="s">
        <v>159</v>
      </c>
      <c r="E216" s="18"/>
      <c r="F216" s="5"/>
      <c r="G216" s="19"/>
      <c r="H216" s="70"/>
      <c r="I216" s="54"/>
      <c r="J216" s="54"/>
      <c r="K216" s="37"/>
      <c r="L216" s="54"/>
      <c r="M216" s="37"/>
      <c r="P216" s="1" t="str">
        <f t="shared" si="3"/>
        <v/>
      </c>
    </row>
    <row r="217" spans="1:18" outlineLevel="1">
      <c r="A217" s="12" t="s">
        <v>154</v>
      </c>
      <c r="B217" s="6"/>
      <c r="C217" s="5"/>
      <c r="D217" s="11" t="s">
        <v>7</v>
      </c>
      <c r="E217" s="18"/>
      <c r="F217" s="5"/>
      <c r="G217" s="19"/>
      <c r="H217" s="71"/>
      <c r="I217" s="55"/>
      <c r="J217" s="55"/>
      <c r="K217" s="38"/>
      <c r="L217" s="55"/>
      <c r="M217" s="38"/>
      <c r="P217" s="1" t="str">
        <f t="shared" si="3"/>
        <v>その他</v>
      </c>
    </row>
    <row r="218" spans="1:18" ht="28.8">
      <c r="A218" s="10" t="s">
        <v>157</v>
      </c>
      <c r="B218" s="48" t="s">
        <v>269</v>
      </c>
      <c r="C218" s="5"/>
      <c r="D218" s="11" t="s">
        <v>245</v>
      </c>
      <c r="E218" s="5"/>
      <c r="F218" s="42" t="str">
        <f>IF(AND(F$3&lt;=O$5,R218&lt;&gt;"-",OR(Q218&gt;=P$5,Q218/O218&gt;=Q$5)),"○",IF(AND(F$3&gt;=O$6,R218&lt;&gt;"-",OR(Q218&gt;=P$6,Q218/O218&gt;=Q$6)),"○",IF(TRUE,"-")))</f>
        <v>-</v>
      </c>
      <c r="G218" s="11"/>
      <c r="H218" s="11"/>
      <c r="I218" s="32"/>
      <c r="J218" s="32"/>
      <c r="K218" s="39"/>
      <c r="L218" s="32"/>
      <c r="M218" s="39"/>
      <c r="O218" s="1">
        <f>COUNTIF(A$9:A$262,A218)-1-COUNTIFS(A$9:A$262,A218,P$9:P$262,"その他")-COUNTIFS(A$9:A$262,A218,P$9:P$262,"[KPI]")</f>
        <v>5</v>
      </c>
      <c r="P218" s="1" t="str">
        <f t="shared" si="3"/>
        <v/>
      </c>
      <c r="Q218" s="1">
        <f>COUNTIFS(A$9:A$262,A218,E$9:E$262,"✓")-COUNTIFS(A$9:A$262,A218,P$9:P$262,"[KPI]",E$9:E$262,"✓")</f>
        <v>0</v>
      </c>
      <c r="R218" s="1" t="str">
        <f>IF(COUNTIFS(A$9:A$262,A218,C$9:C$262,"★")=0,"必須なし",IF(COUNTIFS(A$9:A$262,A218,C$9:C$262,"★",E$9:E$262,"✓")/COUNTIFS(A$9:A$262,A218,C$9:C$262,"★")&lt;&gt;1,"-",IF(COUNTIFS(A$9:A$262,A218,C$9:C$262,"★",E$9:E$262,"✓")/COUNTIFS(A$9:A$262,A218,C$9:C$262,"★")=1,"必須OK")))</f>
        <v>-</v>
      </c>
    </row>
    <row r="219" spans="1:18" outlineLevel="1">
      <c r="A219" s="12" t="s">
        <v>157</v>
      </c>
      <c r="B219" s="6"/>
      <c r="C219" s="5" t="s">
        <v>19</v>
      </c>
      <c r="D219" s="11" t="s">
        <v>312</v>
      </c>
      <c r="E219" s="18"/>
      <c r="F219" s="5"/>
      <c r="G219" s="19" t="s">
        <v>320</v>
      </c>
      <c r="H219" s="19"/>
      <c r="I219" s="35"/>
      <c r="J219" s="35"/>
      <c r="K219" s="32"/>
      <c r="L219" s="35"/>
      <c r="M219" s="32"/>
      <c r="P219" s="1" t="str">
        <f t="shared" si="3"/>
        <v>[KPI]</v>
      </c>
    </row>
    <row r="220" spans="1:18" outlineLevel="1">
      <c r="A220" s="12" t="s">
        <v>157</v>
      </c>
      <c r="B220" s="6"/>
      <c r="C220" s="5"/>
      <c r="D220" s="11" t="s">
        <v>156</v>
      </c>
      <c r="E220" s="18"/>
      <c r="F220" s="5"/>
      <c r="G220" s="19"/>
      <c r="H220" s="69"/>
      <c r="I220" s="53" t="s">
        <v>237</v>
      </c>
      <c r="J220" s="53"/>
      <c r="K220" s="36"/>
      <c r="L220" s="53"/>
      <c r="M220" s="36"/>
      <c r="P220" s="1" t="str">
        <f t="shared" si="3"/>
        <v/>
      </c>
    </row>
    <row r="221" spans="1:18" outlineLevel="1">
      <c r="A221" s="12" t="s">
        <v>157</v>
      </c>
      <c r="B221" s="6"/>
      <c r="C221" s="5"/>
      <c r="D221" s="11" t="s">
        <v>287</v>
      </c>
      <c r="E221" s="18"/>
      <c r="F221" s="5"/>
      <c r="G221" s="19"/>
      <c r="H221" s="70"/>
      <c r="I221" s="54"/>
      <c r="J221" s="54"/>
      <c r="K221" s="37"/>
      <c r="L221" s="54"/>
      <c r="M221" s="37"/>
      <c r="P221" s="1" t="str">
        <f t="shared" si="3"/>
        <v/>
      </c>
    </row>
    <row r="222" spans="1:18" ht="28.8" outlineLevel="1">
      <c r="A222" s="12" t="s">
        <v>157</v>
      </c>
      <c r="B222" s="6"/>
      <c r="C222" s="5"/>
      <c r="D222" s="11" t="s">
        <v>270</v>
      </c>
      <c r="E222" s="18"/>
      <c r="F222" s="5"/>
      <c r="G222" s="19"/>
      <c r="H222" s="70"/>
      <c r="I222" s="54"/>
      <c r="J222" s="54"/>
      <c r="K222" s="37"/>
      <c r="L222" s="54"/>
      <c r="M222" s="37"/>
      <c r="P222" s="1" t="str">
        <f t="shared" si="3"/>
        <v/>
      </c>
    </row>
    <row r="223" spans="1:18" outlineLevel="1">
      <c r="A223" s="12" t="s">
        <v>157</v>
      </c>
      <c r="B223" s="6"/>
      <c r="C223" s="5"/>
      <c r="D223" s="11" t="s">
        <v>232</v>
      </c>
      <c r="E223" s="18"/>
      <c r="F223" s="5"/>
      <c r="G223" s="19"/>
      <c r="H223" s="70"/>
      <c r="I223" s="54"/>
      <c r="J223" s="54"/>
      <c r="K223" s="37"/>
      <c r="L223" s="54"/>
      <c r="M223" s="37"/>
      <c r="P223" s="1" t="str">
        <f t="shared" si="3"/>
        <v/>
      </c>
    </row>
    <row r="224" spans="1:18" outlineLevel="1">
      <c r="A224" s="12" t="s">
        <v>157</v>
      </c>
      <c r="B224" s="6"/>
      <c r="C224" s="5"/>
      <c r="D224" s="11" t="s">
        <v>158</v>
      </c>
      <c r="E224" s="18"/>
      <c r="F224" s="5"/>
      <c r="G224" s="19"/>
      <c r="H224" s="70"/>
      <c r="I224" s="54"/>
      <c r="J224" s="54"/>
      <c r="K224" s="37"/>
      <c r="L224" s="54"/>
      <c r="M224" s="37"/>
      <c r="P224" s="1" t="str">
        <f t="shared" si="3"/>
        <v/>
      </c>
    </row>
    <row r="225" spans="1:18" outlineLevel="1">
      <c r="A225" s="12" t="s">
        <v>157</v>
      </c>
      <c r="B225" s="6"/>
      <c r="C225" s="5"/>
      <c r="D225" s="11" t="s">
        <v>7</v>
      </c>
      <c r="E225" s="18"/>
      <c r="F225" s="5"/>
      <c r="G225" s="19"/>
      <c r="H225" s="71"/>
      <c r="I225" s="55"/>
      <c r="J225" s="55"/>
      <c r="K225" s="38"/>
      <c r="L225" s="55"/>
      <c r="M225" s="38"/>
      <c r="P225" s="1" t="str">
        <f t="shared" si="3"/>
        <v>その他</v>
      </c>
    </row>
    <row r="226" spans="1:18" ht="16.2">
      <c r="A226" s="10" t="s">
        <v>160</v>
      </c>
      <c r="B226" s="43" t="s">
        <v>246</v>
      </c>
      <c r="C226" s="5"/>
      <c r="D226" s="20" t="s">
        <v>247</v>
      </c>
      <c r="E226" s="5"/>
      <c r="F226" s="42" t="str">
        <f>IF(AND(F$3&lt;=O$5,R226&lt;&gt;"-",OR(Q226&gt;=P$5,Q226/O226&gt;=Q$5)),"○",IF(AND(F$3&gt;=O$6,R226&lt;&gt;"-",OR(Q226&gt;=P$6,Q226/O226&gt;=Q$6)),"○",IF(TRUE,"-")))</f>
        <v>-</v>
      </c>
      <c r="G226" s="11"/>
      <c r="H226" s="11"/>
      <c r="I226" s="32"/>
      <c r="J226" s="32"/>
      <c r="K226" s="39"/>
      <c r="L226" s="32"/>
      <c r="M226" s="39"/>
      <c r="O226" s="1">
        <f>COUNTIF(A$9:A$262,A226)-1-COUNTIFS(A$9:A$262,A226,P$9:P$262,"その他")-COUNTIFS(A$9:A$262,A226,P$9:P$262,"[KPI]")</f>
        <v>2</v>
      </c>
      <c r="P226" s="1" t="str">
        <f t="shared" si="3"/>
        <v/>
      </c>
      <c r="Q226" s="1">
        <f>COUNTIFS(A$9:A$262,A226,E$9:E$262,"✓")-COUNTIFS(A$9:A$262,A226,P$9:P$262,"[KPI]",E$9:E$262,"✓")</f>
        <v>0</v>
      </c>
      <c r="R226" s="1" t="str">
        <f>IF(COUNTIFS(A$9:A$262,A226,C$9:C$262,"★")=0,"必須なし",IF(COUNTIFS(A$9:A$262,A226,C$9:C$262,"★",E$9:E$262,"✓")/COUNTIFS(A$9:A$262,A226,C$9:C$262,"★")&lt;&gt;1,"-",IF(COUNTIFS(A$9:A$262,A226,C$9:C$262,"★",E$9:E$262,"✓")/COUNTIFS(A$9:A$262,A226,C$9:C$262,"★")=1,"必須OK")))</f>
        <v>-</v>
      </c>
    </row>
    <row r="227" spans="1:18" outlineLevel="1">
      <c r="A227" s="12" t="s">
        <v>160</v>
      </c>
      <c r="B227" s="6"/>
      <c r="C227" s="5" t="s">
        <v>19</v>
      </c>
      <c r="D227" s="11" t="s">
        <v>274</v>
      </c>
      <c r="E227" s="18"/>
      <c r="F227" s="5"/>
      <c r="G227" s="19" t="s">
        <v>315</v>
      </c>
      <c r="H227" s="19"/>
      <c r="I227" s="35"/>
      <c r="J227" s="35"/>
      <c r="K227" s="32"/>
      <c r="L227" s="35"/>
      <c r="M227" s="32"/>
      <c r="P227" s="1" t="str">
        <f t="shared" si="3"/>
        <v>[KPI]</v>
      </c>
    </row>
    <row r="228" spans="1:18" ht="28.8" outlineLevel="1">
      <c r="A228" s="12" t="s">
        <v>160</v>
      </c>
      <c r="B228" s="6"/>
      <c r="C228" s="5"/>
      <c r="D228" s="11" t="s">
        <v>275</v>
      </c>
      <c r="E228" s="18"/>
      <c r="F228" s="5"/>
      <c r="G228" s="19"/>
      <c r="H228" s="70"/>
      <c r="I228" s="54" t="s">
        <v>259</v>
      </c>
      <c r="J228" s="54"/>
      <c r="K228" s="37"/>
      <c r="L228" s="54"/>
      <c r="M228" s="37"/>
      <c r="P228" s="1" t="str">
        <f t="shared" si="3"/>
        <v/>
      </c>
    </row>
    <row r="229" spans="1:18" outlineLevel="1">
      <c r="A229" s="12" t="s">
        <v>160</v>
      </c>
      <c r="B229" s="6"/>
      <c r="C229" s="5"/>
      <c r="D229" s="11" t="s">
        <v>276</v>
      </c>
      <c r="E229" s="18"/>
      <c r="F229" s="5"/>
      <c r="G229" s="19"/>
      <c r="H229" s="70"/>
      <c r="I229" s="54"/>
      <c r="J229" s="54"/>
      <c r="K229" s="37"/>
      <c r="L229" s="54"/>
      <c r="M229" s="37"/>
      <c r="P229" s="1" t="str">
        <f t="shared" si="3"/>
        <v/>
      </c>
    </row>
    <row r="230" spans="1:18" outlineLevel="1">
      <c r="A230" s="12" t="s">
        <v>160</v>
      </c>
      <c r="B230" s="6"/>
      <c r="C230" s="5"/>
      <c r="D230" s="11" t="s">
        <v>7</v>
      </c>
      <c r="E230" s="18"/>
      <c r="F230" s="5"/>
      <c r="G230" s="19"/>
      <c r="H230" s="71"/>
      <c r="I230" s="55"/>
      <c r="J230" s="55"/>
      <c r="K230" s="38"/>
      <c r="L230" s="55"/>
      <c r="M230" s="38"/>
      <c r="P230" s="1" t="str">
        <f t="shared" si="3"/>
        <v>その他</v>
      </c>
    </row>
    <row r="231" spans="1:18" ht="16.2">
      <c r="A231" s="10" t="s">
        <v>161</v>
      </c>
      <c r="B231" s="43" t="s">
        <v>162</v>
      </c>
      <c r="C231" s="5"/>
      <c r="D231" s="15" t="s">
        <v>175</v>
      </c>
      <c r="E231" s="5"/>
      <c r="F231" s="42" t="str">
        <f>IF(AND(F$3&lt;=O$5,R231&lt;&gt;"-",OR(Q231&gt;=P$5,Q231/O231&gt;=Q$5)),"○",IF(AND(F$3&gt;=O$6,R231&lt;&gt;"-",OR(Q231&gt;=P$6,Q231/O231&gt;=Q$6)),"○",IF(TRUE,"-")))</f>
        <v>-</v>
      </c>
      <c r="G231" s="11"/>
      <c r="H231" s="11"/>
      <c r="I231" s="32"/>
      <c r="J231" s="32"/>
      <c r="K231" s="39"/>
      <c r="L231" s="32"/>
      <c r="M231" s="39"/>
      <c r="O231" s="1">
        <f>COUNTIF(A$9:A$262,A231)-1-COUNTIFS(A$9:A$262,A231,P$9:P$262,"その他")-COUNTIFS(A$9:A$262,A231,P$9:P$262,"[KPI]")</f>
        <v>6</v>
      </c>
      <c r="P231" s="1" t="str">
        <f t="shared" si="3"/>
        <v/>
      </c>
      <c r="Q231" s="1">
        <f>COUNTIFS(A$9:A$262,A231,E$9:E$262,"✓")-COUNTIFS(A$9:A$262,A231,P$9:P$262,"[KPI]",E$9:E$262,"✓")</f>
        <v>0</v>
      </c>
      <c r="R231" s="1" t="str">
        <f>IF(COUNTIFS(A$9:A$262,A231,C$9:C$262,"★")=0,"必須なし",IF(COUNTIFS(A$9:A$262,A231,C$9:C$262,"★",E$9:E$262,"✓")/COUNTIFS(A$9:A$262,A231,C$9:C$262,"★")&lt;&gt;1,"-",IF(COUNTIFS(A$9:A$262,A231,C$9:C$262,"★",E$9:E$262,"✓")/COUNTIFS(A$9:A$262,A231,C$9:C$262,"★")=1,"必須OK")))</f>
        <v>-</v>
      </c>
    </row>
    <row r="232" spans="1:18" ht="28.8" outlineLevel="1">
      <c r="A232" s="12" t="s">
        <v>161</v>
      </c>
      <c r="B232" s="6"/>
      <c r="C232" s="5" t="s">
        <v>19</v>
      </c>
      <c r="D232" s="11" t="s">
        <v>163</v>
      </c>
      <c r="E232" s="18"/>
      <c r="F232" s="5"/>
      <c r="G232" s="19" t="s">
        <v>321</v>
      </c>
      <c r="H232" s="19"/>
      <c r="I232" s="35"/>
      <c r="J232" s="35"/>
      <c r="K232" s="32"/>
      <c r="L232" s="35"/>
      <c r="M232" s="32"/>
      <c r="P232" s="1" t="str">
        <f t="shared" si="3"/>
        <v>[KPI]</v>
      </c>
    </row>
    <row r="233" spans="1:18" ht="28.8" outlineLevel="1">
      <c r="A233" s="12" t="s">
        <v>161</v>
      </c>
      <c r="B233" s="6"/>
      <c r="C233" s="5"/>
      <c r="D233" s="11" t="s">
        <v>211</v>
      </c>
      <c r="E233" s="18"/>
      <c r="F233" s="5"/>
      <c r="G233" s="19"/>
      <c r="H233" s="69"/>
      <c r="I233" s="53" t="s">
        <v>237</v>
      </c>
      <c r="J233" s="53"/>
      <c r="K233" s="36"/>
      <c r="L233" s="53"/>
      <c r="M233" s="36"/>
      <c r="P233" s="1" t="str">
        <f t="shared" si="3"/>
        <v/>
      </c>
    </row>
    <row r="234" spans="1:18" outlineLevel="1">
      <c r="A234" s="12" t="s">
        <v>161</v>
      </c>
      <c r="B234" s="6"/>
      <c r="C234" s="5"/>
      <c r="D234" s="11" t="s">
        <v>165</v>
      </c>
      <c r="E234" s="18"/>
      <c r="F234" s="5"/>
      <c r="G234" s="19"/>
      <c r="H234" s="70"/>
      <c r="I234" s="54"/>
      <c r="J234" s="54"/>
      <c r="K234" s="37"/>
      <c r="L234" s="54"/>
      <c r="M234" s="37"/>
      <c r="P234" s="1" t="str">
        <f t="shared" si="3"/>
        <v/>
      </c>
    </row>
    <row r="235" spans="1:18" ht="28.8" outlineLevel="1">
      <c r="A235" s="12" t="s">
        <v>161</v>
      </c>
      <c r="B235" s="6"/>
      <c r="C235" s="5"/>
      <c r="D235" s="11" t="s">
        <v>164</v>
      </c>
      <c r="E235" s="18"/>
      <c r="F235" s="5"/>
      <c r="G235" s="19"/>
      <c r="H235" s="70"/>
      <c r="I235" s="54"/>
      <c r="J235" s="54"/>
      <c r="K235" s="37"/>
      <c r="L235" s="54"/>
      <c r="M235" s="37"/>
      <c r="P235" s="1" t="str">
        <f t="shared" si="3"/>
        <v/>
      </c>
    </row>
    <row r="236" spans="1:18" ht="28.8" outlineLevel="1">
      <c r="A236" s="12" t="s">
        <v>161</v>
      </c>
      <c r="B236" s="6"/>
      <c r="C236" s="5"/>
      <c r="D236" s="11" t="s">
        <v>166</v>
      </c>
      <c r="E236" s="18"/>
      <c r="F236" s="5"/>
      <c r="G236" s="19"/>
      <c r="H236" s="70"/>
      <c r="I236" s="54"/>
      <c r="J236" s="54"/>
      <c r="K236" s="37"/>
      <c r="L236" s="54"/>
      <c r="M236" s="37"/>
      <c r="P236" s="1" t="str">
        <f t="shared" si="3"/>
        <v/>
      </c>
    </row>
    <row r="237" spans="1:18" ht="28.8" outlineLevel="1">
      <c r="A237" s="12" t="s">
        <v>161</v>
      </c>
      <c r="B237" s="6"/>
      <c r="C237" s="5"/>
      <c r="D237" s="11" t="s">
        <v>167</v>
      </c>
      <c r="E237" s="18"/>
      <c r="F237" s="5"/>
      <c r="G237" s="19"/>
      <c r="H237" s="70"/>
      <c r="I237" s="54"/>
      <c r="J237" s="54"/>
      <c r="K237" s="37"/>
      <c r="L237" s="54"/>
      <c r="M237" s="37"/>
      <c r="P237" s="1" t="str">
        <f t="shared" si="3"/>
        <v/>
      </c>
    </row>
    <row r="238" spans="1:18" ht="28.8" outlineLevel="1">
      <c r="A238" s="12" t="s">
        <v>161</v>
      </c>
      <c r="B238" s="6"/>
      <c r="C238" s="5"/>
      <c r="D238" s="11" t="s">
        <v>168</v>
      </c>
      <c r="E238" s="18"/>
      <c r="F238" s="5"/>
      <c r="G238" s="19"/>
      <c r="H238" s="70"/>
      <c r="I238" s="54"/>
      <c r="J238" s="54"/>
      <c r="K238" s="37"/>
      <c r="L238" s="54"/>
      <c r="M238" s="37"/>
      <c r="P238" s="1" t="str">
        <f t="shared" si="3"/>
        <v/>
      </c>
    </row>
    <row r="239" spans="1:18" outlineLevel="1">
      <c r="A239" s="12" t="s">
        <v>161</v>
      </c>
      <c r="B239" s="6"/>
      <c r="C239" s="5"/>
      <c r="D239" s="11" t="s">
        <v>228</v>
      </c>
      <c r="E239" s="18"/>
      <c r="F239" s="5"/>
      <c r="G239" s="19"/>
      <c r="H239" s="71"/>
      <c r="I239" s="55"/>
      <c r="J239" s="55"/>
      <c r="K239" s="38"/>
      <c r="L239" s="55"/>
      <c r="M239" s="38"/>
      <c r="P239" s="1" t="str">
        <f t="shared" si="3"/>
        <v>その他</v>
      </c>
    </row>
    <row r="240" spans="1:18" ht="16.2">
      <c r="A240" s="10" t="s">
        <v>169</v>
      </c>
      <c r="B240" s="43" t="s">
        <v>170</v>
      </c>
      <c r="C240" s="5"/>
      <c r="D240" s="15" t="s">
        <v>175</v>
      </c>
      <c r="E240" s="5"/>
      <c r="F240" s="42" t="str">
        <f>IF(AND(F$3&lt;=O$5,R240&lt;&gt;"-",OR(Q240&gt;=P$5,Q240/O240&gt;=Q$5)),"○",IF(AND(F$3&gt;=O$6,R240&lt;&gt;"-",OR(Q240&gt;=P$6,Q240/O240&gt;=Q$6)),"○",IF(TRUE,"-")))</f>
        <v>-</v>
      </c>
      <c r="G240" s="11"/>
      <c r="H240" s="11"/>
      <c r="I240" s="32"/>
      <c r="J240" s="32"/>
      <c r="K240" s="39"/>
      <c r="L240" s="32"/>
      <c r="M240" s="39"/>
      <c r="O240" s="1">
        <f>COUNTIF(A$9:A$262,A240)-1-COUNTIFS(A$9:A$262,A240,P$9:P$262,"その他")-COUNTIFS(A$9:A$262,A240,P$9:P$262,"[KPI]")</f>
        <v>4</v>
      </c>
      <c r="P240" s="1" t="str">
        <f t="shared" si="3"/>
        <v/>
      </c>
      <c r="Q240" s="1">
        <f>COUNTIFS(A$9:A$262,A240,E$9:E$262,"✓")-COUNTIFS(A$9:A$262,A240,P$9:P$262,"[KPI]",E$9:E$262,"✓")</f>
        <v>0</v>
      </c>
      <c r="R240" s="1" t="str">
        <f>IF(COUNTIFS(A$9:A$262,A240,C$9:C$262,"★")=0,"必須なし",IF(COUNTIFS(A$9:A$262,A240,C$9:C$262,"★",E$9:E$262,"✓")/COUNTIFS(A$9:A$262,A240,C$9:C$262,"★")&lt;&gt;1,"-",IF(COUNTIFS(A$9:A$262,A240,C$9:C$262,"★",E$9:E$262,"✓")/COUNTIFS(A$9:A$262,A240,C$9:C$262,"★")=1,"必須OK")))</f>
        <v>-</v>
      </c>
    </row>
    <row r="241" spans="1:18" outlineLevel="1">
      <c r="A241" s="12" t="s">
        <v>169</v>
      </c>
      <c r="B241" s="6"/>
      <c r="C241" s="5" t="s">
        <v>19</v>
      </c>
      <c r="D241" s="11" t="s">
        <v>171</v>
      </c>
      <c r="E241" s="18"/>
      <c r="F241" s="5"/>
      <c r="G241" s="19" t="s">
        <v>325</v>
      </c>
      <c r="H241" s="19"/>
      <c r="I241" s="35"/>
      <c r="J241" s="35"/>
      <c r="K241" s="32"/>
      <c r="L241" s="35"/>
      <c r="M241" s="32"/>
      <c r="P241" s="1" t="str">
        <f t="shared" si="3"/>
        <v>[KPI]</v>
      </c>
    </row>
    <row r="242" spans="1:18" ht="28.8" outlineLevel="1">
      <c r="A242" s="12" t="s">
        <v>169</v>
      </c>
      <c r="B242" s="6"/>
      <c r="C242" s="5"/>
      <c r="D242" s="11" t="s">
        <v>212</v>
      </c>
      <c r="E242" s="18"/>
      <c r="F242" s="5"/>
      <c r="G242" s="19"/>
      <c r="H242" s="69"/>
      <c r="I242" s="53" t="s">
        <v>237</v>
      </c>
      <c r="J242" s="53"/>
      <c r="K242" s="36"/>
      <c r="L242" s="53"/>
      <c r="M242" s="36"/>
      <c r="P242" s="1" t="str">
        <f t="shared" si="3"/>
        <v/>
      </c>
    </row>
    <row r="243" spans="1:18" outlineLevel="1">
      <c r="A243" s="12" t="s">
        <v>169</v>
      </c>
      <c r="B243" s="6"/>
      <c r="C243" s="5"/>
      <c r="D243" s="11" t="s">
        <v>213</v>
      </c>
      <c r="E243" s="18"/>
      <c r="F243" s="5"/>
      <c r="G243" s="19"/>
      <c r="H243" s="70"/>
      <c r="I243" s="54"/>
      <c r="J243" s="54"/>
      <c r="K243" s="37"/>
      <c r="L243" s="54"/>
      <c r="M243" s="37"/>
      <c r="P243" s="1" t="str">
        <f t="shared" si="3"/>
        <v/>
      </c>
    </row>
    <row r="244" spans="1:18" ht="28.8" outlineLevel="1">
      <c r="A244" s="12" t="s">
        <v>169</v>
      </c>
      <c r="B244" s="6"/>
      <c r="C244" s="5"/>
      <c r="D244" s="11" t="s">
        <v>214</v>
      </c>
      <c r="E244" s="18"/>
      <c r="F244" s="5"/>
      <c r="G244" s="19"/>
      <c r="H244" s="70"/>
      <c r="I244" s="54"/>
      <c r="J244" s="54"/>
      <c r="K244" s="37"/>
      <c r="L244" s="54"/>
      <c r="M244" s="37"/>
      <c r="P244" s="1" t="str">
        <f t="shared" si="3"/>
        <v/>
      </c>
    </row>
    <row r="245" spans="1:18" outlineLevel="1">
      <c r="A245" s="12" t="s">
        <v>169</v>
      </c>
      <c r="B245" s="6"/>
      <c r="C245" s="5"/>
      <c r="D245" s="11" t="s">
        <v>172</v>
      </c>
      <c r="E245" s="18"/>
      <c r="F245" s="5"/>
      <c r="G245" s="19"/>
      <c r="H245" s="70"/>
      <c r="I245" s="54"/>
      <c r="J245" s="54"/>
      <c r="K245" s="37"/>
      <c r="L245" s="54"/>
      <c r="M245" s="37"/>
      <c r="P245" s="1" t="str">
        <f t="shared" si="3"/>
        <v/>
      </c>
    </row>
    <row r="246" spans="1:18" outlineLevel="1">
      <c r="A246" s="12" t="s">
        <v>169</v>
      </c>
      <c r="B246" s="6"/>
      <c r="C246" s="5"/>
      <c r="D246" s="11" t="s">
        <v>228</v>
      </c>
      <c r="E246" s="18"/>
      <c r="F246" s="5"/>
      <c r="G246" s="19"/>
      <c r="H246" s="71"/>
      <c r="I246" s="55"/>
      <c r="J246" s="55"/>
      <c r="K246" s="38"/>
      <c r="L246" s="55"/>
      <c r="M246" s="38"/>
      <c r="P246" s="1" t="str">
        <f t="shared" si="3"/>
        <v>その他</v>
      </c>
    </row>
    <row r="247" spans="1:18" ht="16.2">
      <c r="A247" s="10" t="s">
        <v>173</v>
      </c>
      <c r="B247" s="43" t="s">
        <v>174</v>
      </c>
      <c r="C247" s="5"/>
      <c r="D247" s="11"/>
      <c r="E247" s="5"/>
      <c r="F247" s="42" t="str">
        <f>IF(AND(F$3&lt;=O$5,R247&lt;&gt;"-",OR(Q247&gt;=P$5,Q247/O247&gt;=Q$5)),"○",IF(AND(F$3&gt;=O$6,R247&lt;&gt;"-",OR(Q247&gt;=P$6,Q247/O247&gt;=Q$6)),"○",IF(TRUE,"-")))</f>
        <v>-</v>
      </c>
      <c r="G247" s="11"/>
      <c r="H247" s="11"/>
      <c r="I247" s="32"/>
      <c r="J247" s="32"/>
      <c r="K247" s="39"/>
      <c r="L247" s="32"/>
      <c r="M247" s="39"/>
      <c r="O247" s="1">
        <f>COUNTIF(A$9:A$262,A247)-1-COUNTIFS(A$9:A$262,A247,P$9:P$262,"その他")-COUNTIFS(A$9:A$262,A247,P$9:P$262,"[KPI]")</f>
        <v>5</v>
      </c>
      <c r="P247" s="1" t="str">
        <f t="shared" si="3"/>
        <v/>
      </c>
      <c r="Q247" s="1">
        <f>COUNTIFS(A$9:A$262,A247,E$9:E$262,"✓")-COUNTIFS(A$9:A$262,A247,P$9:P$262,"[KPI]",E$9:E$262,"✓")</f>
        <v>0</v>
      </c>
      <c r="R247" s="1" t="str">
        <f>IF(COUNTIFS(A$9:A$262,A247,C$9:C$262,"★")=0,"必須なし",IF(COUNTIFS(A$9:A$262,A247,C$9:C$262,"★",E$9:E$262,"✓")/COUNTIFS(A$9:A$262,A247,C$9:C$262,"★")&lt;&gt;1,"-",IF(COUNTIFS(A$9:A$262,A247,C$9:C$262,"★",E$9:E$262,"✓")/COUNTIFS(A$9:A$262,A247,C$9:C$262,"★")=1,"必須OK")))</f>
        <v>必須なし</v>
      </c>
    </row>
    <row r="248" spans="1:18" outlineLevel="1">
      <c r="A248" s="12" t="s">
        <v>173</v>
      </c>
      <c r="B248" s="6"/>
      <c r="C248" s="5"/>
      <c r="D248" s="11" t="s">
        <v>177</v>
      </c>
      <c r="E248" s="18"/>
      <c r="F248" s="5"/>
      <c r="G248" s="19"/>
      <c r="H248" s="69"/>
      <c r="I248" s="53" t="s">
        <v>237</v>
      </c>
      <c r="J248" s="53"/>
      <c r="K248" s="36"/>
      <c r="L248" s="53"/>
      <c r="M248" s="36"/>
      <c r="P248" s="1" t="str">
        <f t="shared" si="3"/>
        <v/>
      </c>
    </row>
    <row r="249" spans="1:18" outlineLevel="1">
      <c r="A249" s="12" t="s">
        <v>173</v>
      </c>
      <c r="B249" s="6"/>
      <c r="C249" s="5"/>
      <c r="D249" s="11" t="s">
        <v>178</v>
      </c>
      <c r="E249" s="18"/>
      <c r="F249" s="5"/>
      <c r="G249" s="19"/>
      <c r="H249" s="70"/>
      <c r="I249" s="54"/>
      <c r="J249" s="54"/>
      <c r="K249" s="37"/>
      <c r="L249" s="54"/>
      <c r="M249" s="37"/>
      <c r="P249" s="1" t="str">
        <f t="shared" si="3"/>
        <v/>
      </c>
    </row>
    <row r="250" spans="1:18" ht="28.8" outlineLevel="1">
      <c r="A250" s="12" t="s">
        <v>173</v>
      </c>
      <c r="B250" s="6"/>
      <c r="C250" s="5"/>
      <c r="D250" s="11" t="s">
        <v>176</v>
      </c>
      <c r="E250" s="18"/>
      <c r="F250" s="5"/>
      <c r="G250" s="19"/>
      <c r="H250" s="70"/>
      <c r="I250" s="54"/>
      <c r="J250" s="54"/>
      <c r="K250" s="37"/>
      <c r="L250" s="54"/>
      <c r="M250" s="37"/>
      <c r="P250" s="1" t="str">
        <f t="shared" si="3"/>
        <v/>
      </c>
    </row>
    <row r="251" spans="1:18" ht="28.8" outlineLevel="1">
      <c r="A251" s="12" t="s">
        <v>173</v>
      </c>
      <c r="B251" s="6"/>
      <c r="C251" s="5"/>
      <c r="D251" s="11" t="s">
        <v>279</v>
      </c>
      <c r="E251" s="18"/>
      <c r="F251" s="5"/>
      <c r="G251" s="19"/>
      <c r="H251" s="70"/>
      <c r="I251" s="54"/>
      <c r="J251" s="54"/>
      <c r="K251" s="37"/>
      <c r="L251" s="54"/>
      <c r="M251" s="37"/>
      <c r="P251" s="1" t="str">
        <f t="shared" si="3"/>
        <v/>
      </c>
    </row>
    <row r="252" spans="1:18" outlineLevel="1">
      <c r="A252" s="12" t="s">
        <v>173</v>
      </c>
      <c r="B252" s="6"/>
      <c r="C252" s="5"/>
      <c r="D252" s="11" t="s">
        <v>261</v>
      </c>
      <c r="E252" s="18"/>
      <c r="F252" s="5"/>
      <c r="G252" s="19"/>
      <c r="H252" s="71"/>
      <c r="I252" s="55"/>
      <c r="J252" s="55"/>
      <c r="K252" s="38"/>
      <c r="L252" s="55"/>
      <c r="M252" s="38"/>
      <c r="P252" s="1" t="str">
        <f t="shared" si="3"/>
        <v/>
      </c>
    </row>
    <row r="253" spans="1:18" ht="16.2">
      <c r="A253" s="10" t="s">
        <v>179</v>
      </c>
      <c r="B253" s="43" t="s">
        <v>180</v>
      </c>
      <c r="C253" s="5"/>
      <c r="D253" s="15" t="s">
        <v>191</v>
      </c>
      <c r="E253" s="5"/>
      <c r="F253" s="42" t="str">
        <f>IF(AND(F$3&lt;=O$5,R253&lt;&gt;"-",OR(Q253&gt;=P$5,Q253/O253&gt;=Q$5)),"○",IF(AND(F$3&gt;=O$6,R253&lt;&gt;"-",OR(Q253&gt;=P$6,Q253/O253&gt;=Q$6)),"○",IF(TRUE,"-")))</f>
        <v>-</v>
      </c>
      <c r="G253" s="11"/>
      <c r="H253" s="11"/>
      <c r="I253" s="32"/>
      <c r="J253" s="32"/>
      <c r="K253" s="39"/>
      <c r="L253" s="32"/>
      <c r="M253" s="39"/>
      <c r="O253" s="1">
        <f>COUNTIF(A$9:A$262,A253)-1-COUNTIFS(A$9:A$262,A253,P$9:P$262,"その他")-COUNTIFS(A$9:A$262,A253,P$9:P$262,"[KPI]")</f>
        <v>6</v>
      </c>
      <c r="P253" s="1" t="str">
        <f t="shared" si="3"/>
        <v/>
      </c>
      <c r="Q253" s="1">
        <f>COUNTIFS(A$9:A$262,A253,E$9:E$262,"✓")-COUNTIFS(A$9:A$262,A253,P$9:P$262,"[KPI]",E$9:E$262,"✓")</f>
        <v>0</v>
      </c>
      <c r="R253" s="1" t="str">
        <f>IF(COUNTIFS(A$9:A$262,A253,C$9:C$262,"★")=0,"必須なし",IF(COUNTIFS(A$9:A$262,A253,C$9:C$262,"★",E$9:E$262,"✓")/COUNTIFS(A$9:A$262,A253,C$9:C$262,"★")&lt;&gt;1,"-",IF(COUNTIFS(A$9:A$262,A253,C$9:C$262,"★",E$9:E$262,"✓")/COUNTIFS(A$9:A$262,A253,C$9:C$262,"★")=1,"必須OK")))</f>
        <v>必須なし</v>
      </c>
    </row>
    <row r="254" spans="1:18" outlineLevel="1">
      <c r="A254" s="12" t="s">
        <v>179</v>
      </c>
      <c r="B254" s="6"/>
      <c r="C254" s="5"/>
      <c r="D254" s="11" t="s">
        <v>182</v>
      </c>
      <c r="E254" s="18"/>
      <c r="F254" s="5"/>
      <c r="G254" s="19"/>
      <c r="H254" s="69"/>
      <c r="I254" s="53" t="s">
        <v>237</v>
      </c>
      <c r="J254" s="53"/>
      <c r="K254" s="36"/>
      <c r="L254" s="53"/>
      <c r="M254" s="36"/>
      <c r="P254" s="1" t="str">
        <f t="shared" si="3"/>
        <v/>
      </c>
    </row>
    <row r="255" spans="1:18" ht="28.8" outlineLevel="1">
      <c r="A255" s="12" t="s">
        <v>179</v>
      </c>
      <c r="B255" s="6"/>
      <c r="C255" s="5"/>
      <c r="D255" s="11" t="s">
        <v>277</v>
      </c>
      <c r="E255" s="18"/>
      <c r="F255" s="5"/>
      <c r="G255" s="19"/>
      <c r="H255" s="70"/>
      <c r="I255" s="54"/>
      <c r="J255" s="54"/>
      <c r="K255" s="37"/>
      <c r="L255" s="54"/>
      <c r="M255" s="37"/>
      <c r="P255" s="1" t="str">
        <f t="shared" si="3"/>
        <v/>
      </c>
    </row>
    <row r="256" spans="1:18" outlineLevel="1">
      <c r="A256" s="12" t="s">
        <v>179</v>
      </c>
      <c r="B256" s="6"/>
      <c r="C256" s="5"/>
      <c r="D256" s="11" t="s">
        <v>181</v>
      </c>
      <c r="E256" s="18"/>
      <c r="F256" s="5"/>
      <c r="G256" s="19"/>
      <c r="H256" s="70"/>
      <c r="I256" s="54"/>
      <c r="J256" s="54"/>
      <c r="K256" s="37"/>
      <c r="L256" s="54"/>
      <c r="M256" s="37"/>
      <c r="P256" s="1" t="str">
        <f t="shared" si="3"/>
        <v/>
      </c>
    </row>
    <row r="257" spans="1:18" ht="28.8" outlineLevel="1">
      <c r="A257" s="12" t="s">
        <v>179</v>
      </c>
      <c r="B257" s="6"/>
      <c r="C257" s="5"/>
      <c r="D257" s="11" t="s">
        <v>278</v>
      </c>
      <c r="E257" s="18"/>
      <c r="F257" s="5"/>
      <c r="G257" s="19"/>
      <c r="H257" s="70"/>
      <c r="I257" s="54"/>
      <c r="J257" s="54"/>
      <c r="K257" s="37"/>
      <c r="L257" s="54"/>
      <c r="M257" s="37"/>
      <c r="P257" s="1" t="str">
        <f t="shared" si="3"/>
        <v/>
      </c>
    </row>
    <row r="258" spans="1:18" outlineLevel="1">
      <c r="A258" s="12" t="s">
        <v>179</v>
      </c>
      <c r="B258" s="6"/>
      <c r="C258" s="5"/>
      <c r="D258" s="11" t="s">
        <v>204</v>
      </c>
      <c r="E258" s="18"/>
      <c r="F258" s="5"/>
      <c r="G258" s="19"/>
      <c r="H258" s="70"/>
      <c r="I258" s="54"/>
      <c r="J258" s="54"/>
      <c r="K258" s="37"/>
      <c r="L258" s="54"/>
      <c r="M258" s="37"/>
      <c r="P258" s="1" t="str">
        <f t="shared" si="3"/>
        <v/>
      </c>
    </row>
    <row r="259" spans="1:18" outlineLevel="1">
      <c r="A259" s="12" t="s">
        <v>179</v>
      </c>
      <c r="B259" s="6"/>
      <c r="C259" s="5"/>
      <c r="D259" s="11" t="s">
        <v>205</v>
      </c>
      <c r="E259" s="18"/>
      <c r="F259" s="5"/>
      <c r="G259" s="19"/>
      <c r="H259" s="70"/>
      <c r="I259" s="54"/>
      <c r="J259" s="54"/>
      <c r="K259" s="37"/>
      <c r="L259" s="54"/>
      <c r="M259" s="37"/>
      <c r="P259" s="1" t="str">
        <f t="shared" si="3"/>
        <v/>
      </c>
    </row>
    <row r="260" spans="1:18" outlineLevel="1">
      <c r="A260" s="12" t="s">
        <v>179</v>
      </c>
      <c r="B260" s="6"/>
      <c r="C260" s="5"/>
      <c r="D260" s="11" t="s">
        <v>7</v>
      </c>
      <c r="E260" s="18"/>
      <c r="F260" s="5"/>
      <c r="G260" s="19"/>
      <c r="H260" s="71"/>
      <c r="I260" s="55"/>
      <c r="J260" s="55"/>
      <c r="K260" s="38"/>
      <c r="L260" s="55"/>
      <c r="M260" s="38"/>
      <c r="P260" s="1" t="str">
        <f t="shared" si="3"/>
        <v>その他</v>
      </c>
    </row>
    <row r="261" spans="1:18" ht="16.2">
      <c r="A261" s="10" t="s">
        <v>183</v>
      </c>
      <c r="B261" s="46" t="s">
        <v>83</v>
      </c>
      <c r="C261" s="5"/>
      <c r="D261" s="30" t="s">
        <v>184</v>
      </c>
      <c r="E261" s="5"/>
      <c r="F261" s="42" t="str">
        <f>IF(AND(F$3&lt;=O$5,R261&lt;&gt;"-",OR(Q261&gt;=P$5,Q261/O261&gt;=Q$5)),"○",IF(AND(F$3&gt;=O$6,R261&lt;&gt;"-",OR(Q261&gt;=P$6,Q261/O261&gt;=Q$6)),"○",IF(TRUE,"-")))</f>
        <v>-</v>
      </c>
      <c r="G261" s="11"/>
      <c r="H261" s="11"/>
      <c r="I261" s="32"/>
      <c r="J261" s="32"/>
      <c r="K261" s="39"/>
      <c r="L261" s="32"/>
      <c r="M261" s="39"/>
      <c r="O261" s="1">
        <f>COUNTIF(A$9:A$262,A261)-1-COUNTIFS(A$9:A$262,A261,P$9:P$262,"その他")-COUNTIFS(A$9:A$262,A261,P$9:P$262,"[KPI]")</f>
        <v>1</v>
      </c>
      <c r="P261" s="1" t="str">
        <f t="shared" si="3"/>
        <v/>
      </c>
      <c r="Q261" s="1">
        <f>COUNTIFS(A$9:A$262,A261,E$9:E$262,"✓")-COUNTIFS(A$9:A$262,A261,P$9:P$262,"[KPI]",E$9:E$262,"✓")</f>
        <v>0</v>
      </c>
      <c r="R261" s="1" t="str">
        <f>IF(COUNTIFS(A$9:A$262,A261,C$9:C$262,"★")=0,"必須なし",IF(COUNTIFS(A$9:A$262,A261,C$9:C$262,"★",E$9:E$262,"✓")/COUNTIFS(A$9:A$262,A261,C$9:C$262,"★")&lt;&gt;1,"-",IF(COUNTIFS(A$9:A$262,A261,C$9:C$262,"★",E$9:E$262,"✓")/COUNTIFS(A$9:A$262,A261,C$9:C$262,"★")=1,"必須OK")))</f>
        <v>必須なし</v>
      </c>
    </row>
    <row r="262" spans="1:18" ht="86.4" outlineLevel="1">
      <c r="A262" s="12" t="s">
        <v>183</v>
      </c>
      <c r="B262" s="6"/>
      <c r="C262" s="5"/>
      <c r="D262" s="11" t="s">
        <v>109</v>
      </c>
      <c r="E262" s="18"/>
      <c r="F262" s="6"/>
      <c r="G262" s="19"/>
      <c r="H262" s="19"/>
      <c r="I262" s="35" t="s">
        <v>237</v>
      </c>
      <c r="J262" s="35"/>
      <c r="K262" s="32"/>
      <c r="L262" s="35"/>
      <c r="M262" s="32"/>
      <c r="P262" s="1" t="str">
        <f t="shared" si="3"/>
        <v/>
      </c>
    </row>
  </sheetData>
  <sheetProtection algorithmName="SHA-512" hashValue="hqhSO7EVNkdBvRLTEXbShw87O7UQcOKHdeLw7OmmRR2Pjcp4aDp+ifAZHjRoLmRkscnBouozJse8QEpzJgx4hg==" saltValue="ayDZJ23SVpHvphMkt39ECQ==" spinCount="100000" sheet="1" scenarios="1" formatCells="0" formatRows="0"/>
  <protectedRanges>
    <protectedRange sqref="A2" name="企業名"/>
    <protectedRange sqref="B108 B192 B261" name="プラスワン項目名"/>
    <protectedRange sqref="F3:F6" name="前提設定"/>
    <protectedRange sqref="I86:I183 I185:I262 J86:M262 G9:M85 G86:H262" name="記入欄"/>
    <protectedRange sqref="E9:E262" name="チェック欄"/>
  </protectedRanges>
  <mergeCells count="121">
    <mergeCell ref="H254:H260"/>
    <mergeCell ref="I254:I260"/>
    <mergeCell ref="H220:H225"/>
    <mergeCell ref="I220:I225"/>
    <mergeCell ref="H228:H230"/>
    <mergeCell ref="I228:I230"/>
    <mergeCell ref="H233:H239"/>
    <mergeCell ref="I233:I239"/>
    <mergeCell ref="H242:H246"/>
    <mergeCell ref="I242:I246"/>
    <mergeCell ref="H248:H252"/>
    <mergeCell ref="I248:I252"/>
    <mergeCell ref="H195:H199"/>
    <mergeCell ref="I195:I199"/>
    <mergeCell ref="H201:H205"/>
    <mergeCell ref="I201:I205"/>
    <mergeCell ref="H207:H209"/>
    <mergeCell ref="I207:I209"/>
    <mergeCell ref="H212:H217"/>
    <mergeCell ref="I212:I217"/>
    <mergeCell ref="H183:H191"/>
    <mergeCell ref="I183:I191"/>
    <mergeCell ref="H145:H150"/>
    <mergeCell ref="I145:I150"/>
    <mergeCell ref="H152:H154"/>
    <mergeCell ref="I152:I154"/>
    <mergeCell ref="H156:H162"/>
    <mergeCell ref="I156:I162"/>
    <mergeCell ref="H165:H172"/>
    <mergeCell ref="I165:I172"/>
    <mergeCell ref="H175:H181"/>
    <mergeCell ref="I175:I181"/>
    <mergeCell ref="H101:H107"/>
    <mergeCell ref="I101:I107"/>
    <mergeCell ref="H111:H116"/>
    <mergeCell ref="I111:I116"/>
    <mergeCell ref="H118:H126"/>
    <mergeCell ref="I118:I126"/>
    <mergeCell ref="H128:H135"/>
    <mergeCell ref="I128:I135"/>
    <mergeCell ref="H137:H143"/>
    <mergeCell ref="I137:I143"/>
    <mergeCell ref="H60:H67"/>
    <mergeCell ref="I60:I67"/>
    <mergeCell ref="H71:H78"/>
    <mergeCell ref="I71:I78"/>
    <mergeCell ref="H80:H86"/>
    <mergeCell ref="I80:I86"/>
    <mergeCell ref="H88:H91"/>
    <mergeCell ref="I88:I91"/>
    <mergeCell ref="H94:H99"/>
    <mergeCell ref="I94:I99"/>
    <mergeCell ref="H37:H44"/>
    <mergeCell ref="I37:I44"/>
    <mergeCell ref="D3:D5"/>
    <mergeCell ref="H11:H20"/>
    <mergeCell ref="I11:I20"/>
    <mergeCell ref="H23:H31"/>
    <mergeCell ref="I23:I31"/>
    <mergeCell ref="H47:H54"/>
    <mergeCell ref="I47:I54"/>
    <mergeCell ref="J47:J54"/>
    <mergeCell ref="L47:L54"/>
    <mergeCell ref="J60:J67"/>
    <mergeCell ref="L60:L67"/>
    <mergeCell ref="J71:J78"/>
    <mergeCell ref="L71:L78"/>
    <mergeCell ref="J11:J20"/>
    <mergeCell ref="L11:L20"/>
    <mergeCell ref="J23:J31"/>
    <mergeCell ref="L23:L31"/>
    <mergeCell ref="J37:J44"/>
    <mergeCell ref="L37:L44"/>
    <mergeCell ref="J101:J107"/>
    <mergeCell ref="L101:L107"/>
    <mergeCell ref="J111:J116"/>
    <mergeCell ref="L111:L116"/>
    <mergeCell ref="J118:J126"/>
    <mergeCell ref="L118:L126"/>
    <mergeCell ref="J80:J86"/>
    <mergeCell ref="L80:L86"/>
    <mergeCell ref="J88:J91"/>
    <mergeCell ref="L88:L91"/>
    <mergeCell ref="J94:J99"/>
    <mergeCell ref="L94:L99"/>
    <mergeCell ref="J152:J154"/>
    <mergeCell ref="L152:L154"/>
    <mergeCell ref="J156:J162"/>
    <mergeCell ref="L156:L162"/>
    <mergeCell ref="J165:J172"/>
    <mergeCell ref="L165:L172"/>
    <mergeCell ref="J128:J135"/>
    <mergeCell ref="L128:L135"/>
    <mergeCell ref="J137:J143"/>
    <mergeCell ref="L137:L143"/>
    <mergeCell ref="J145:J150"/>
    <mergeCell ref="L145:L150"/>
    <mergeCell ref="J201:J205"/>
    <mergeCell ref="L201:L205"/>
    <mergeCell ref="J207:J209"/>
    <mergeCell ref="L207:L209"/>
    <mergeCell ref="J212:J217"/>
    <mergeCell ref="L212:L217"/>
    <mergeCell ref="J175:J181"/>
    <mergeCell ref="L175:L181"/>
    <mergeCell ref="J195:J199"/>
    <mergeCell ref="L195:L199"/>
    <mergeCell ref="J183:J191"/>
    <mergeCell ref="L183:L191"/>
    <mergeCell ref="J242:J246"/>
    <mergeCell ref="L242:L246"/>
    <mergeCell ref="J248:J252"/>
    <mergeCell ref="L248:L252"/>
    <mergeCell ref="J254:J260"/>
    <mergeCell ref="L254:L260"/>
    <mergeCell ref="J220:J225"/>
    <mergeCell ref="L220:L225"/>
    <mergeCell ref="J228:J230"/>
    <mergeCell ref="L228:L230"/>
    <mergeCell ref="J233:J239"/>
    <mergeCell ref="L233:L239"/>
  </mergeCells>
  <phoneticPr fontId="1"/>
  <dataValidations count="4">
    <dataValidation type="list" allowBlank="1" showInputMessage="1" showErrorMessage="1" sqref="F4:F5" xr:uid="{00000000-0002-0000-0000-000000000000}">
      <formula1>"有,無"</formula1>
    </dataValidation>
    <dataValidation type="list" allowBlank="1" showInputMessage="1" showErrorMessage="1" sqref="E10:E20 E22:E31 E227:E230 E46:E54 E56:E67 E69:E78 E88:E91 E93:E99 E101:E107 E109 E111:E116 E118:E126 E128:E135 E137:E143 E145:E150 E152:E154 E156:E162 E164:E172 E174:E181 E183:E191 E193 E195:E199 E201:E205 E207:E209 E232:E239 E241:E246 E248:E252 E254:E260 E262 E33:E44 E219:E225 E80:E86 E211:E217" xr:uid="{00000000-0002-0000-0000-000001000000}">
      <formula1>"✓"</formula1>
    </dataValidation>
    <dataValidation imeMode="off" allowBlank="1" showInputMessage="1" showErrorMessage="1" sqref="F3 F6" xr:uid="{00000000-0002-0000-0000-000002000000}"/>
    <dataValidation type="list" allowBlank="1" showInputMessage="1" showErrorMessage="1" sqref="M21 K9 M32 K21 M45 K32 M55 K45 M68 K55 M79 K68 K87 K79 M87 M92 K100 K92 M100 M108 K108 M110 M117 K110 M127 K117 M144 K136 M136 K127 K151 K144 M151 M155 M163 K155 M173 K163 M9 K173 K182 M192 K192 M261 K194 M194 K200 M200 K206 M206 K210 M210 K218 M218 K226 M226 K231 M231 K240 M240 K247 M247 K253 M253 K261 M182" xr:uid="{00000000-0002-0000-0000-000003000000}">
      <formula1>"0,1,2,3,4,5,6"</formula1>
    </dataValidation>
  </dataValidations>
  <pageMargins left="0.23622047244094491" right="0.19685039370078741" top="0.39370078740157483" bottom="0.39370078740157483" header="0.31496062992125984" footer="0.31496062992125984"/>
  <pageSetup paperSize="9" scale="58" fitToHeight="0" orientation="landscape" r:id="rId1"/>
  <rowBreaks count="6" manualBreakCount="6">
    <brk id="54" max="12" man="1"/>
    <brk id="99" max="12" man="1"/>
    <brk id="135" max="12" man="1"/>
    <brk id="172" max="12" man="1"/>
    <brk id="209" max="12" man="1"/>
    <brk id="252" max="1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認証チェックシート</vt:lpstr>
      <vt:lpstr>認証チェックシート!Print_Area</vt:lpstr>
      <vt:lpstr>認証チェックシート!Print_Titles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淳秀</dc:creator>
  <cp:lastModifiedBy>藤内 亮</cp:lastModifiedBy>
  <cp:lastPrinted>2025-08-20T03:01:26Z</cp:lastPrinted>
  <dcterms:created xsi:type="dcterms:W3CDTF">2023-08-15T10:35:09Z</dcterms:created>
  <dcterms:modified xsi:type="dcterms:W3CDTF">2025-08-21T04:58:00Z</dcterms:modified>
</cp:coreProperties>
</file>