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codeName="ThisWorkbook"/>
  <xr:revisionPtr revIDLastSave="0" documentId="8_{10D75BA4-0149-406C-9401-FE4994828E2C}" xr6:coauthVersionLast="47" xr6:coauthVersionMax="47" xr10:uidLastSave="{00000000-0000-0000-0000-000000000000}"/>
  <bookViews>
    <workbookView xWindow="-26130" yWindow="-1125" windowWidth="23910" windowHeight="12420" tabRatio="680" xr2:uid="{00000000-000D-0000-FFFF-FFFF00000000}"/>
  </bookViews>
  <sheets>
    <sheet name="入力・結果" sheetId="27" r:id="rId1"/>
    <sheet name="計算" sheetId="23" r:id="rId2"/>
    <sheet name="マージン率" sheetId="28" r:id="rId3"/>
    <sheet name="取引基本表" sheetId="19" r:id="rId4"/>
    <sheet name="投入係数表" sheetId="5" r:id="rId5"/>
    <sheet name="逆行列係数表" sheetId="8" r:id="rId6"/>
    <sheet name="その他の係数表" sheetId="24" r:id="rId7"/>
    <sheet name="消費転換" sheetId="14" r:id="rId8"/>
  </sheets>
  <definedNames>
    <definedName name="_xlnm.Print_Area" localSheetId="0">入力・結果!$A$1:$J$50</definedName>
    <definedName name="_xlnm.Print_Titles" localSheetId="6">その他の係数表!$B:$C</definedName>
    <definedName name="_xlnm.Print_Titles" localSheetId="2">マージン率!$B:$C</definedName>
    <definedName name="_xlnm.Print_Titles" localSheetId="5">逆行列係数表!$B:$C</definedName>
    <definedName name="_xlnm.Print_Titles" localSheetId="1">計算!$B:$C</definedName>
    <definedName name="_xlnm.Print_Titles" localSheetId="3">取引基本表!$B:$C</definedName>
    <definedName name="_xlnm.Print_Titles" localSheetId="4">投入係数表!$B:$C</definedName>
  </definedNames>
  <calcPr calcId="191029" iterate="1" iterateCount="5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14" l="1"/>
  <c r="H25" i="14"/>
  <c r="I24" i="14"/>
  <c r="H24" i="14"/>
  <c r="H23" i="14"/>
  <c r="I22" i="14"/>
  <c r="H22" i="14"/>
  <c r="I21" i="14"/>
  <c r="H21" i="14"/>
  <c r="I23" i="14"/>
  <c r="I20" i="14"/>
  <c r="H20" i="14"/>
  <c r="B6" i="24" l="1"/>
  <c r="C6" i="24"/>
  <c r="B7" i="24"/>
  <c r="C7" i="24"/>
  <c r="B8" i="24"/>
  <c r="C8" i="24"/>
  <c r="B9" i="24"/>
  <c r="C9" i="24"/>
  <c r="B10" i="24"/>
  <c r="C10" i="24"/>
  <c r="B11" i="24"/>
  <c r="C11" i="24"/>
  <c r="B12" i="24"/>
  <c r="C12" i="24"/>
  <c r="B13" i="24"/>
  <c r="C13" i="24"/>
  <c r="B14" i="24"/>
  <c r="C14" i="24"/>
  <c r="B15" i="24"/>
  <c r="C15" i="24"/>
  <c r="B16" i="24"/>
  <c r="C16" i="24"/>
  <c r="B17" i="24"/>
  <c r="C17" i="24"/>
  <c r="B18" i="24"/>
  <c r="C18" i="24"/>
  <c r="B19" i="24"/>
  <c r="C19" i="24"/>
  <c r="B20" i="24"/>
  <c r="C20" i="24"/>
  <c r="B21" i="24"/>
  <c r="C21" i="24"/>
  <c r="B22" i="24"/>
  <c r="C22" i="24"/>
  <c r="B23" i="24"/>
  <c r="C23" i="24"/>
  <c r="B24" i="24"/>
  <c r="C24" i="24"/>
  <c r="B25" i="24"/>
  <c r="C25" i="24"/>
  <c r="B26" i="24"/>
  <c r="C26" i="24"/>
  <c r="B27" i="24"/>
  <c r="C27" i="24"/>
  <c r="B28" i="24"/>
  <c r="C28" i="24"/>
  <c r="B29" i="24"/>
  <c r="C29" i="24"/>
  <c r="B30" i="24"/>
  <c r="C30" i="24"/>
  <c r="B31" i="24"/>
  <c r="C31" i="24"/>
  <c r="B32" i="24"/>
  <c r="C32" i="24"/>
  <c r="B33" i="24"/>
  <c r="C33" i="24"/>
  <c r="B34" i="24"/>
  <c r="C34" i="24"/>
  <c r="B35" i="24"/>
  <c r="C35" i="24"/>
  <c r="B36" i="24"/>
  <c r="C36" i="24"/>
  <c r="B37" i="24"/>
  <c r="C37" i="24"/>
  <c r="B38" i="24"/>
  <c r="C38" i="24"/>
  <c r="B39" i="24"/>
  <c r="C39" i="24"/>
  <c r="B40" i="24"/>
  <c r="C40" i="24"/>
  <c r="B41" i="24"/>
  <c r="C41" i="24"/>
  <c r="B42" i="24"/>
  <c r="C42" i="24"/>
  <c r="B43" i="24"/>
  <c r="C43" i="24"/>
  <c r="B44" i="24"/>
  <c r="C44" i="24"/>
  <c r="B6" i="28"/>
  <c r="C6" i="28"/>
  <c r="B7" i="28"/>
  <c r="C7" i="28"/>
  <c r="B8" i="28"/>
  <c r="C8" i="28"/>
  <c r="B9" i="28"/>
  <c r="C9" i="28"/>
  <c r="B10" i="28"/>
  <c r="C10" i="28"/>
  <c r="B11" i="28"/>
  <c r="C11" i="28"/>
  <c r="B12" i="28"/>
  <c r="C12" i="28"/>
  <c r="B13" i="28"/>
  <c r="C13" i="28"/>
  <c r="B14" i="28"/>
  <c r="C14" i="28"/>
  <c r="B15" i="28"/>
  <c r="C15" i="28"/>
  <c r="B16" i="28"/>
  <c r="C16" i="28"/>
  <c r="B17" i="28"/>
  <c r="C17" i="28"/>
  <c r="B18" i="28"/>
  <c r="C18" i="28"/>
  <c r="B19" i="28"/>
  <c r="C19" i="28"/>
  <c r="B20" i="28"/>
  <c r="C20" i="28"/>
  <c r="B21" i="28"/>
  <c r="C21" i="28"/>
  <c r="B22" i="28"/>
  <c r="C22" i="28"/>
  <c r="B23" i="28"/>
  <c r="C23" i="28"/>
  <c r="B24" i="28"/>
  <c r="C24" i="28"/>
  <c r="B25" i="28"/>
  <c r="C25" i="28"/>
  <c r="B26" i="28"/>
  <c r="C26" i="28"/>
  <c r="B27" i="28"/>
  <c r="C27" i="28"/>
  <c r="B28" i="28"/>
  <c r="C28" i="28"/>
  <c r="B29" i="28"/>
  <c r="C29" i="28"/>
  <c r="B30" i="28"/>
  <c r="C30" i="28"/>
  <c r="B31" i="28"/>
  <c r="C31" i="28"/>
  <c r="B32" i="28"/>
  <c r="C32" i="28"/>
  <c r="B33" i="28"/>
  <c r="C33" i="28"/>
  <c r="B34" i="28"/>
  <c r="C34" i="28"/>
  <c r="B35" i="28"/>
  <c r="C35" i="28"/>
  <c r="B36" i="28"/>
  <c r="C36" i="28"/>
  <c r="B37" i="28"/>
  <c r="C37" i="28"/>
  <c r="B38" i="28"/>
  <c r="C38" i="28"/>
  <c r="B39" i="28"/>
  <c r="C39" i="28"/>
  <c r="B40" i="28"/>
  <c r="C40" i="28"/>
  <c r="B41" i="28"/>
  <c r="C41" i="28"/>
  <c r="B42" i="28"/>
  <c r="C42" i="28"/>
  <c r="B43" i="28"/>
  <c r="C43" i="28"/>
  <c r="B44" i="28"/>
  <c r="C44" i="28"/>
  <c r="B6" i="23"/>
  <c r="C6" i="23"/>
  <c r="B7" i="23"/>
  <c r="C7" i="23"/>
  <c r="B8" i="23"/>
  <c r="C8" i="23"/>
  <c r="B9" i="23"/>
  <c r="C9" i="23"/>
  <c r="B10" i="23"/>
  <c r="C10" i="23"/>
  <c r="B11" i="23"/>
  <c r="C11" i="23"/>
  <c r="B12" i="23"/>
  <c r="C12" i="23"/>
  <c r="B13" i="23"/>
  <c r="C13" i="23"/>
  <c r="B14" i="23"/>
  <c r="C14" i="23"/>
  <c r="B15" i="23"/>
  <c r="C15" i="23"/>
  <c r="B16" i="23"/>
  <c r="C16" i="23"/>
  <c r="B17" i="23"/>
  <c r="C17" i="23"/>
  <c r="B18" i="23"/>
  <c r="C18" i="23"/>
  <c r="B19" i="23"/>
  <c r="C19" i="23"/>
  <c r="B20" i="23"/>
  <c r="C20" i="23"/>
  <c r="B21" i="23"/>
  <c r="C21" i="23"/>
  <c r="B22" i="23"/>
  <c r="C22" i="23"/>
  <c r="B23" i="23"/>
  <c r="C23" i="23"/>
  <c r="B24" i="23"/>
  <c r="C24" i="23"/>
  <c r="B25" i="23"/>
  <c r="C25" i="23"/>
  <c r="B26" i="23"/>
  <c r="C26" i="23"/>
  <c r="B27" i="23"/>
  <c r="C27" i="23"/>
  <c r="B28" i="23"/>
  <c r="C28" i="23"/>
  <c r="B29" i="23"/>
  <c r="C29" i="23"/>
  <c r="B30" i="23"/>
  <c r="C30" i="23"/>
  <c r="B31" i="23"/>
  <c r="C31" i="23"/>
  <c r="B32" i="23"/>
  <c r="C32" i="23"/>
  <c r="B33" i="23"/>
  <c r="C33" i="23"/>
  <c r="B34" i="23"/>
  <c r="C34" i="23"/>
  <c r="B35" i="23"/>
  <c r="C35" i="23"/>
  <c r="B36" i="23"/>
  <c r="C36" i="23"/>
  <c r="B37" i="23"/>
  <c r="C37" i="23"/>
  <c r="B38" i="23"/>
  <c r="C38" i="23"/>
  <c r="B39" i="23"/>
  <c r="C39" i="23"/>
  <c r="B40" i="23"/>
  <c r="C40" i="23"/>
  <c r="B41" i="23"/>
  <c r="C41" i="23"/>
  <c r="B42" i="23"/>
  <c r="C42" i="23"/>
  <c r="B43" i="23"/>
  <c r="C43" i="23"/>
  <c r="B44" i="23"/>
  <c r="C44" i="23"/>
  <c r="I19" i="14" l="1"/>
  <c r="H19" i="14"/>
  <c r="I18" i="14"/>
  <c r="H18" i="14"/>
  <c r="I16" i="14"/>
  <c r="H16" i="14"/>
  <c r="I17" i="14"/>
  <c r="H17" i="14"/>
  <c r="I15" i="14"/>
  <c r="H15" i="14"/>
  <c r="D45" i="24"/>
  <c r="D44" i="24"/>
  <c r="O44" i="23" s="1"/>
  <c r="D43" i="24"/>
  <c r="J43" i="23" s="1"/>
  <c r="D42" i="24"/>
  <c r="J42" i="23" s="1"/>
  <c r="D41" i="24"/>
  <c r="J41" i="23" s="1"/>
  <c r="D40" i="24"/>
  <c r="J40" i="23" s="1"/>
  <c r="D39" i="24"/>
  <c r="O39" i="23" s="1"/>
  <c r="D38" i="24"/>
  <c r="O38" i="23" s="1"/>
  <c r="D37" i="24"/>
  <c r="O37" i="23" s="1"/>
  <c r="D36" i="24"/>
  <c r="J36" i="23" s="1"/>
  <c r="D35" i="24"/>
  <c r="J35" i="23" s="1"/>
  <c r="D34" i="24"/>
  <c r="J34" i="23" s="1"/>
  <c r="D33" i="24"/>
  <c r="O33" i="23" s="1"/>
  <c r="D32" i="24"/>
  <c r="O32" i="23" s="1"/>
  <c r="D31" i="24"/>
  <c r="J31" i="23" s="1"/>
  <c r="D30" i="24"/>
  <c r="J30" i="23" s="1"/>
  <c r="D29" i="24"/>
  <c r="O29" i="23" s="1"/>
  <c r="D28" i="24"/>
  <c r="O28" i="23" s="1"/>
  <c r="D27" i="24"/>
  <c r="O27" i="23" s="1"/>
  <c r="D26" i="24"/>
  <c r="O26" i="23" s="1"/>
  <c r="D25" i="24"/>
  <c r="O25" i="23" s="1"/>
  <c r="D24" i="24"/>
  <c r="O24" i="23" s="1"/>
  <c r="D23" i="24"/>
  <c r="J23" i="23" s="1"/>
  <c r="D22" i="24"/>
  <c r="J22" i="23" s="1"/>
  <c r="D21" i="24"/>
  <c r="J21" i="23" s="1"/>
  <c r="D20" i="24"/>
  <c r="J20" i="23" s="1"/>
  <c r="D19" i="24"/>
  <c r="O19" i="23" s="1"/>
  <c r="D18" i="24"/>
  <c r="O18" i="23" s="1"/>
  <c r="D17" i="24"/>
  <c r="O17" i="23" s="1"/>
  <c r="D16" i="24"/>
  <c r="J16" i="23" s="1"/>
  <c r="D15" i="24"/>
  <c r="O15" i="23" s="1"/>
  <c r="D14" i="24"/>
  <c r="J14" i="23" s="1"/>
  <c r="D13" i="24"/>
  <c r="O13" i="23" s="1"/>
  <c r="D12" i="24"/>
  <c r="O12" i="23" s="1"/>
  <c r="D11" i="24"/>
  <c r="O11" i="23" s="1"/>
  <c r="D10" i="24"/>
  <c r="J10" i="23" s="1"/>
  <c r="D9" i="24"/>
  <c r="J9" i="23" s="1"/>
  <c r="D8" i="24"/>
  <c r="J8" i="23" s="1"/>
  <c r="D7" i="24"/>
  <c r="J7" i="23" s="1"/>
  <c r="D6" i="24"/>
  <c r="O6" i="23" s="1"/>
  <c r="F6" i="27"/>
  <c r="F5" i="27"/>
  <c r="D5" i="23"/>
  <c r="E45" i="23"/>
  <c r="I14" i="14"/>
  <c r="H14" i="14"/>
  <c r="I13" i="14"/>
  <c r="H13" i="14"/>
  <c r="I12" i="14"/>
  <c r="H12" i="14"/>
  <c r="I11" i="14"/>
  <c r="H11" i="14"/>
  <c r="I10" i="14"/>
  <c r="H10" i="14"/>
  <c r="I9" i="14"/>
  <c r="H9" i="14"/>
  <c r="I8" i="14"/>
  <c r="H8" i="14"/>
  <c r="I7" i="14"/>
  <c r="H7" i="14"/>
  <c r="I6" i="14"/>
  <c r="H6" i="14"/>
  <c r="B1" i="14"/>
  <c r="B1" i="24"/>
  <c r="B1" i="8"/>
  <c r="B1" i="5"/>
  <c r="B1" i="19"/>
  <c r="B1" i="28"/>
  <c r="B1" i="23"/>
  <c r="G45" i="24"/>
  <c r="G44" i="24"/>
  <c r="G43" i="24"/>
  <c r="G42" i="24"/>
  <c r="G41" i="24"/>
  <c r="G40" i="24"/>
  <c r="G39" i="24"/>
  <c r="G38" i="24"/>
  <c r="G37" i="24"/>
  <c r="G36" i="24"/>
  <c r="G35" i="24"/>
  <c r="G34" i="24"/>
  <c r="G33" i="24"/>
  <c r="G32" i="24"/>
  <c r="G31" i="24"/>
  <c r="G30" i="24"/>
  <c r="G29" i="24"/>
  <c r="G28" i="24"/>
  <c r="G27" i="24"/>
  <c r="G26" i="24"/>
  <c r="G25" i="24"/>
  <c r="G24" i="24"/>
  <c r="G23" i="24"/>
  <c r="G22" i="24"/>
  <c r="G21" i="24"/>
  <c r="G20" i="24"/>
  <c r="G19" i="24"/>
  <c r="G18" i="24"/>
  <c r="G17" i="24"/>
  <c r="G16" i="24"/>
  <c r="G15" i="24"/>
  <c r="G14" i="24"/>
  <c r="G13" i="24"/>
  <c r="G12" i="24"/>
  <c r="G11" i="24"/>
  <c r="G10" i="24"/>
  <c r="G9" i="24"/>
  <c r="G8" i="24"/>
  <c r="G7" i="24"/>
  <c r="G6" i="24"/>
  <c r="O35" i="23"/>
  <c r="O31" i="23"/>
  <c r="F6" i="24" a="1"/>
  <c r="F16" i="24" s="1"/>
  <c r="E6" i="24" a="1"/>
  <c r="E14" i="24" s="1"/>
  <c r="O8" i="23"/>
  <c r="J39" i="23"/>
  <c r="J13" i="23" l="1"/>
  <c r="O10" i="23"/>
  <c r="O36" i="23"/>
  <c r="J28" i="23"/>
  <c r="O43" i="23"/>
  <c r="O9" i="23"/>
  <c r="O40" i="23"/>
  <c r="E12" i="24"/>
  <c r="O16" i="23"/>
  <c r="E17" i="24"/>
  <c r="E6" i="24"/>
  <c r="J32" i="23"/>
  <c r="E39" i="24"/>
  <c r="E19" i="24"/>
  <c r="D45" i="23"/>
  <c r="F21" i="23" s="1"/>
  <c r="G21" i="23" s="1"/>
  <c r="E32" i="24"/>
  <c r="E25" i="24"/>
  <c r="E30" i="24"/>
  <c r="E31" i="24"/>
  <c r="E40" i="24"/>
  <c r="E29" i="24"/>
  <c r="E18" i="24"/>
  <c r="E16" i="24"/>
  <c r="E23" i="24"/>
  <c r="E13" i="24"/>
  <c r="F24" i="24"/>
  <c r="F27" i="24"/>
  <c r="F44" i="24"/>
  <c r="F7" i="24"/>
  <c r="F18" i="24"/>
  <c r="F19" i="24"/>
  <c r="F29" i="24"/>
  <c r="F41" i="24"/>
  <c r="F15" i="24"/>
  <c r="F23" i="24"/>
  <c r="F21" i="24"/>
  <c r="F34" i="24"/>
  <c r="F35" i="24"/>
  <c r="E27" i="24"/>
  <c r="E22" i="24"/>
  <c r="E41" i="24"/>
  <c r="E7" i="24"/>
  <c r="F38" i="24"/>
  <c r="F22" i="24"/>
  <c r="F13" i="24"/>
  <c r="F25" i="24"/>
  <c r="F37" i="24"/>
  <c r="J38" i="23"/>
  <c r="O42" i="23"/>
  <c r="O22" i="23"/>
  <c r="O41" i="23"/>
  <c r="J26" i="23"/>
  <c r="J33" i="23"/>
  <c r="J12" i="23"/>
  <c r="O30" i="23"/>
  <c r="J19" i="23"/>
  <c r="J18" i="23"/>
  <c r="O14" i="23"/>
  <c r="J24" i="23"/>
  <c r="O7" i="23"/>
  <c r="J44" i="23"/>
  <c r="O34" i="23"/>
  <c r="J6" i="23"/>
  <c r="O23" i="23"/>
  <c r="J17" i="23"/>
  <c r="O21" i="23"/>
  <c r="J37" i="23"/>
  <c r="J27" i="23"/>
  <c r="J29" i="23"/>
  <c r="J11" i="23"/>
  <c r="F9" i="24"/>
  <c r="J15" i="23"/>
  <c r="O20" i="23"/>
  <c r="J25" i="23"/>
  <c r="E8" i="24"/>
  <c r="E44" i="24"/>
  <c r="E43" i="24"/>
  <c r="E10" i="24"/>
  <c r="E20" i="24"/>
  <c r="E35" i="24"/>
  <c r="E38" i="24"/>
  <c r="E21" i="24"/>
  <c r="F42" i="24"/>
  <c r="F14" i="24"/>
  <c r="F11" i="24"/>
  <c r="F26" i="24"/>
  <c r="F28" i="24"/>
  <c r="F40" i="24"/>
  <c r="F10" i="24"/>
  <c r="E42" i="24"/>
  <c r="F12" i="24"/>
  <c r="F43" i="24"/>
  <c r="F30" i="24"/>
  <c r="E37" i="24"/>
  <c r="E33" i="24"/>
  <c r="E24" i="24"/>
  <c r="E15" i="24"/>
  <c r="E9" i="24"/>
  <c r="E26" i="24"/>
  <c r="E28" i="24"/>
  <c r="E11" i="24"/>
  <c r="F17" i="24"/>
  <c r="F36" i="24"/>
  <c r="F8" i="24"/>
  <c r="F31" i="24"/>
  <c r="F20" i="24"/>
  <c r="F39" i="24"/>
  <c r="F32" i="24"/>
  <c r="F6" i="24"/>
  <c r="E36" i="24"/>
  <c r="F33" i="24"/>
  <c r="E34" i="24"/>
  <c r="F42" i="23" l="1"/>
  <c r="G42" i="23" s="1"/>
  <c r="F35" i="23"/>
  <c r="G35" i="23" s="1"/>
  <c r="F41" i="23"/>
  <c r="G41" i="23" s="1"/>
  <c r="F28" i="23"/>
  <c r="G28" i="23" s="1"/>
  <c r="F44" i="23"/>
  <c r="G44" i="23" s="1"/>
  <c r="F36" i="23"/>
  <c r="H36" i="23" s="1"/>
  <c r="F7" i="23"/>
  <c r="H7" i="23" s="1"/>
  <c r="F26" i="23"/>
  <c r="G26" i="23" s="1"/>
  <c r="F38" i="23"/>
  <c r="H38" i="23" s="1"/>
  <c r="F9" i="23"/>
  <c r="H9" i="23" s="1"/>
  <c r="F11" i="23"/>
  <c r="H11" i="23" s="1"/>
  <c r="F29" i="23"/>
  <c r="G29" i="23" s="1"/>
  <c r="F24" i="23"/>
  <c r="G24" i="23" s="1"/>
  <c r="F14" i="23"/>
  <c r="H14" i="23" s="1"/>
  <c r="F12" i="23"/>
  <c r="G12" i="23" s="1"/>
  <c r="F10" i="23"/>
  <c r="G10" i="23" s="1"/>
  <c r="F31" i="23"/>
  <c r="H31" i="23" s="1"/>
  <c r="F34" i="23"/>
  <c r="G34" i="23" s="1"/>
  <c r="F33" i="23"/>
  <c r="H33" i="23" s="1"/>
  <c r="F8" i="23"/>
  <c r="H8" i="23" s="1"/>
  <c r="F15" i="23"/>
  <c r="G15" i="23" s="1"/>
  <c r="F20" i="23"/>
  <c r="H20" i="23" s="1"/>
  <c r="F13" i="23"/>
  <c r="G13" i="23" s="1"/>
  <c r="F23" i="23"/>
  <c r="H23" i="23" s="1"/>
  <c r="F6" i="23"/>
  <c r="H6" i="23" s="1"/>
  <c r="F39" i="23"/>
  <c r="G39" i="23" s="1"/>
  <c r="F16" i="23"/>
  <c r="G16" i="23" s="1"/>
  <c r="F17" i="23"/>
  <c r="H17" i="23" s="1"/>
  <c r="F37" i="23"/>
  <c r="G37" i="23" s="1"/>
  <c r="F30" i="23"/>
  <c r="H30" i="23" s="1"/>
  <c r="F27" i="23"/>
  <c r="G27" i="23" s="1"/>
  <c r="F19" i="23"/>
  <c r="G19" i="23" s="1"/>
  <c r="F40" i="23"/>
  <c r="G40" i="23" s="1"/>
  <c r="H21" i="23"/>
  <c r="I21" i="23" s="1"/>
  <c r="K21" i="23" s="1"/>
  <c r="F18" i="23"/>
  <c r="F43" i="23"/>
  <c r="F25" i="23"/>
  <c r="H25" i="23" s="1"/>
  <c r="F32" i="23"/>
  <c r="H32" i="23" s="1"/>
  <c r="F22" i="23"/>
  <c r="H41" i="23" l="1"/>
  <c r="I41" i="23" s="1"/>
  <c r="K41" i="23" s="1"/>
  <c r="H44" i="23"/>
  <c r="I44" i="23" s="1"/>
  <c r="K44" i="23" s="1"/>
  <c r="H34" i="23"/>
  <c r="I34" i="23" s="1"/>
  <c r="K34" i="23" s="1"/>
  <c r="E38" i="27" s="1"/>
  <c r="H42" i="23"/>
  <c r="I42" i="23" s="1"/>
  <c r="K42" i="23" s="1"/>
  <c r="M42" i="23" s="1"/>
  <c r="H39" i="23"/>
  <c r="I39" i="23" s="1"/>
  <c r="K39" i="23" s="1"/>
  <c r="L39" i="23" s="1"/>
  <c r="G9" i="23"/>
  <c r="I9" i="23" s="1"/>
  <c r="K9" i="23" s="1"/>
  <c r="M9" i="23" s="1"/>
  <c r="H15" i="23"/>
  <c r="I15" i="23" s="1"/>
  <c r="K15" i="23" s="1"/>
  <c r="H37" i="23"/>
  <c r="I37" i="23" s="1"/>
  <c r="K37" i="23" s="1"/>
  <c r="G33" i="23"/>
  <c r="I33" i="23" s="1"/>
  <c r="K33" i="23" s="1"/>
  <c r="L33" i="23" s="1"/>
  <c r="G6" i="23"/>
  <c r="I6" i="23" s="1"/>
  <c r="G38" i="23"/>
  <c r="I38" i="23" s="1"/>
  <c r="K38" i="23" s="1"/>
  <c r="M38" i="23" s="1"/>
  <c r="G31" i="23"/>
  <c r="I31" i="23" s="1"/>
  <c r="K31" i="23" s="1"/>
  <c r="L31" i="23" s="1"/>
  <c r="G11" i="23"/>
  <c r="I11" i="23" s="1"/>
  <c r="K11" i="23" s="1"/>
  <c r="L11" i="23" s="1"/>
  <c r="G8" i="23"/>
  <c r="I8" i="23" s="1"/>
  <c r="K8" i="23" s="1"/>
  <c r="M8" i="23" s="1"/>
  <c r="H16" i="23"/>
  <c r="I16" i="23" s="1"/>
  <c r="K16" i="23" s="1"/>
  <c r="L16" i="23" s="1"/>
  <c r="G14" i="23"/>
  <c r="I14" i="23" s="1"/>
  <c r="K14" i="23" s="1"/>
  <c r="H28" i="23"/>
  <c r="I28" i="23" s="1"/>
  <c r="K28" i="23" s="1"/>
  <c r="E32" i="27" s="1"/>
  <c r="H13" i="23"/>
  <c r="I13" i="23" s="1"/>
  <c r="K13" i="23" s="1"/>
  <c r="M13" i="23" s="1"/>
  <c r="G36" i="23"/>
  <c r="I36" i="23" s="1"/>
  <c r="K36" i="23" s="1"/>
  <c r="L36" i="23" s="1"/>
  <c r="H24" i="23"/>
  <c r="I24" i="23" s="1"/>
  <c r="K24" i="23" s="1"/>
  <c r="G17" i="23"/>
  <c r="I17" i="23" s="1"/>
  <c r="K17" i="23" s="1"/>
  <c r="M17" i="23" s="1"/>
  <c r="H26" i="23"/>
  <c r="I26" i="23" s="1"/>
  <c r="K26" i="23" s="1"/>
  <c r="H29" i="23"/>
  <c r="I29" i="23" s="1"/>
  <c r="K29" i="23" s="1"/>
  <c r="H12" i="23"/>
  <c r="I12" i="23" s="1"/>
  <c r="K12" i="23" s="1"/>
  <c r="M12" i="23" s="1"/>
  <c r="G7" i="23"/>
  <c r="I7" i="23" s="1"/>
  <c r="K7" i="23" s="1"/>
  <c r="M7" i="23" s="1"/>
  <c r="G20" i="23"/>
  <c r="I20" i="23" s="1"/>
  <c r="K20" i="23" s="1"/>
  <c r="G30" i="23"/>
  <c r="I30" i="23" s="1"/>
  <c r="K30" i="23" s="1"/>
  <c r="E34" i="27" s="1"/>
  <c r="L21" i="23"/>
  <c r="E25" i="27"/>
  <c r="E45" i="27"/>
  <c r="H27" i="23"/>
  <c r="I27" i="23" s="1"/>
  <c r="K27" i="23" s="1"/>
  <c r="F45" i="23"/>
  <c r="H19" i="23"/>
  <c r="I19" i="23" s="1"/>
  <c r="K19" i="23" s="1"/>
  <c r="H10" i="23"/>
  <c r="I10" i="23" s="1"/>
  <c r="K10" i="23" s="1"/>
  <c r="H40" i="23"/>
  <c r="I40" i="23" s="1"/>
  <c r="K40" i="23" s="1"/>
  <c r="G23" i="23"/>
  <c r="I23" i="23" s="1"/>
  <c r="K23" i="23" s="1"/>
  <c r="M23" i="23" s="1"/>
  <c r="M21" i="23"/>
  <c r="G25" i="23"/>
  <c r="I25" i="23" s="1"/>
  <c r="K25" i="23" s="1"/>
  <c r="H22" i="23"/>
  <c r="G22" i="23"/>
  <c r="H43" i="23"/>
  <c r="G43" i="23"/>
  <c r="G18" i="23"/>
  <c r="H18" i="23"/>
  <c r="L41" i="23" l="1"/>
  <c r="M41" i="23"/>
  <c r="M39" i="23"/>
  <c r="L9" i="23"/>
  <c r="E13" i="27"/>
  <c r="E42" i="27"/>
  <c r="L38" i="23"/>
  <c r="M31" i="23"/>
  <c r="M34" i="23"/>
  <c r="L34" i="23"/>
  <c r="M11" i="23"/>
  <c r="E46" i="27"/>
  <c r="E43" i="27"/>
  <c r="L42" i="23"/>
  <c r="L8" i="23"/>
  <c r="E35" i="27"/>
  <c r="E12" i="27"/>
  <c r="E37" i="27"/>
  <c r="M33" i="23"/>
  <c r="E15" i="27"/>
  <c r="E20" i="27"/>
  <c r="M28" i="23"/>
  <c r="L28" i="23"/>
  <c r="M16" i="23"/>
  <c r="H35" i="23"/>
  <c r="I35" i="23" s="1"/>
  <c r="K35" i="23" s="1"/>
  <c r="L35" i="23" s="1"/>
  <c r="G32" i="23"/>
  <c r="I32" i="23" s="1"/>
  <c r="K32" i="23" s="1"/>
  <c r="L32" i="23" s="1"/>
  <c r="M44" i="23"/>
  <c r="E48" i="27"/>
  <c r="M37" i="23"/>
  <c r="E41" i="27"/>
  <c r="M24" i="23"/>
  <c r="E28" i="27"/>
  <c r="L10" i="23"/>
  <c r="E14" i="27"/>
  <c r="M19" i="23"/>
  <c r="E23" i="27"/>
  <c r="L19" i="23"/>
  <c r="M15" i="23"/>
  <c r="E19" i="27"/>
  <c r="M27" i="23"/>
  <c r="E31" i="27"/>
  <c r="M36" i="23"/>
  <c r="E40" i="27"/>
  <c r="L13" i="23"/>
  <c r="E17" i="27"/>
  <c r="L40" i="23"/>
  <c r="E44" i="27"/>
  <c r="L29" i="23"/>
  <c r="E33" i="27"/>
  <c r="L20" i="23"/>
  <c r="E24" i="27"/>
  <c r="M25" i="23"/>
  <c r="E29" i="27"/>
  <c r="M40" i="23"/>
  <c r="M20" i="23"/>
  <c r="L7" i="23"/>
  <c r="E11" i="27"/>
  <c r="L24" i="23"/>
  <c r="M26" i="23"/>
  <c r="E30" i="27"/>
  <c r="M29" i="23"/>
  <c r="L26" i="23"/>
  <c r="L27" i="23"/>
  <c r="L14" i="23"/>
  <c r="E18" i="27"/>
  <c r="M10" i="23"/>
  <c r="L23" i="23"/>
  <c r="E27" i="27"/>
  <c r="L12" i="23"/>
  <c r="E16" i="27"/>
  <c r="L17" i="23"/>
  <c r="E21" i="27"/>
  <c r="I22" i="23"/>
  <c r="K22" i="23" s="1"/>
  <c r="K6" i="23"/>
  <c r="L25" i="23"/>
  <c r="I43" i="23"/>
  <c r="K43" i="23" s="1"/>
  <c r="E47" i="27" s="1"/>
  <c r="I18" i="23"/>
  <c r="K18" i="23" s="1"/>
  <c r="E22" i="27" s="1"/>
  <c r="L15" i="23"/>
  <c r="L37" i="23"/>
  <c r="L44" i="23"/>
  <c r="M14" i="23"/>
  <c r="L30" i="23"/>
  <c r="M30" i="23"/>
  <c r="N6" i="23" a="1"/>
  <c r="H45" i="23" l="1"/>
  <c r="M32" i="23"/>
  <c r="G45" i="23"/>
  <c r="E36" i="27"/>
  <c r="E39" i="27"/>
  <c r="M35" i="23"/>
  <c r="L6" i="23"/>
  <c r="E10" i="27"/>
  <c r="I45" i="23"/>
  <c r="L22" i="23"/>
  <c r="E26" i="27"/>
  <c r="K45" i="23"/>
  <c r="E49" i="27" s="1"/>
  <c r="M6" i="23"/>
  <c r="M22" i="23"/>
  <c r="M18" i="23"/>
  <c r="L18" i="23"/>
  <c r="L43" i="23"/>
  <c r="M43" i="23"/>
  <c r="N26" i="23"/>
  <c r="P26" i="23" s="1"/>
  <c r="N9" i="23"/>
  <c r="P9" i="23" s="1"/>
  <c r="N24" i="23"/>
  <c r="P24" i="23" s="1"/>
  <c r="N39" i="23"/>
  <c r="P39" i="23" s="1"/>
  <c r="N34" i="23"/>
  <c r="P34" i="23" s="1"/>
  <c r="N20" i="23"/>
  <c r="P20" i="23" s="1"/>
  <c r="N11" i="23"/>
  <c r="P11" i="23" s="1"/>
  <c r="N10" i="23"/>
  <c r="P10" i="23" s="1"/>
  <c r="N33" i="23"/>
  <c r="P33" i="23" s="1"/>
  <c r="N13" i="23"/>
  <c r="P13" i="23" s="1"/>
  <c r="N36" i="23"/>
  <c r="P36" i="23" s="1"/>
  <c r="N21" i="23"/>
  <c r="P21" i="23" s="1"/>
  <c r="N22" i="23"/>
  <c r="P22" i="23" s="1"/>
  <c r="N25" i="23"/>
  <c r="P25" i="23" s="1"/>
  <c r="N35" i="23"/>
  <c r="P35" i="23" s="1"/>
  <c r="N40" i="23"/>
  <c r="P40" i="23" s="1"/>
  <c r="N31" i="23"/>
  <c r="P31" i="23" s="1"/>
  <c r="N16" i="23"/>
  <c r="P16" i="23" s="1"/>
  <c r="N28" i="23"/>
  <c r="P28" i="23" s="1"/>
  <c r="N38" i="23"/>
  <c r="P38" i="23" s="1"/>
  <c r="N15" i="23"/>
  <c r="P15" i="23" s="1"/>
  <c r="N30" i="23"/>
  <c r="P30" i="23" s="1"/>
  <c r="N29" i="23"/>
  <c r="P29" i="23" s="1"/>
  <c r="N6" i="23"/>
  <c r="N12" i="23"/>
  <c r="P12" i="23" s="1"/>
  <c r="N14" i="23"/>
  <c r="P14" i="23" s="1"/>
  <c r="N18" i="23"/>
  <c r="P18" i="23" s="1"/>
  <c r="N7" i="23"/>
  <c r="P7" i="23" s="1"/>
  <c r="N41" i="23"/>
  <c r="P41" i="23" s="1"/>
  <c r="N19" i="23"/>
  <c r="P19" i="23" s="1"/>
  <c r="N32" i="23"/>
  <c r="P32" i="23" s="1"/>
  <c r="N43" i="23"/>
  <c r="P43" i="23" s="1"/>
  <c r="N44" i="23"/>
  <c r="P44" i="23" s="1"/>
  <c r="N17" i="23"/>
  <c r="P17" i="23" s="1"/>
  <c r="N37" i="23"/>
  <c r="P37" i="23" s="1"/>
  <c r="N27" i="23"/>
  <c r="P27" i="23" s="1"/>
  <c r="N42" i="23"/>
  <c r="P42" i="23" s="1"/>
  <c r="N23" i="23"/>
  <c r="P23" i="23" s="1"/>
  <c r="N8" i="23"/>
  <c r="P8" i="23" s="1"/>
  <c r="L45" i="23" l="1"/>
  <c r="M45" i="23"/>
  <c r="N45" i="23"/>
  <c r="P6" i="23"/>
  <c r="P45" i="23" l="1"/>
  <c r="Q6" i="23" a="1"/>
  <c r="Q21" i="23" l="1"/>
  <c r="F25" i="27" s="1"/>
  <c r="D25" i="27" s="1"/>
  <c r="Q30" i="23"/>
  <c r="F34" i="27" s="1"/>
  <c r="D34" i="27" s="1"/>
  <c r="Q40" i="23"/>
  <c r="F44" i="27" s="1"/>
  <c r="D44" i="27" s="1"/>
  <c r="Q41" i="23"/>
  <c r="F45" i="27" s="1"/>
  <c r="D45" i="27" s="1"/>
  <c r="Q16" i="23"/>
  <c r="F20" i="27" s="1"/>
  <c r="D20" i="27" s="1"/>
  <c r="Q17" i="23"/>
  <c r="F21" i="27" s="1"/>
  <c r="D21" i="27" s="1"/>
  <c r="Q10" i="23"/>
  <c r="F14" i="27" s="1"/>
  <c r="D14" i="27" s="1"/>
  <c r="Q43" i="23"/>
  <c r="F47" i="27" s="1"/>
  <c r="D47" i="27" s="1"/>
  <c r="Q32" i="23"/>
  <c r="F36" i="27" s="1"/>
  <c r="D36" i="27" s="1"/>
  <c r="Q28" i="23"/>
  <c r="F32" i="27" s="1"/>
  <c r="D32" i="27" s="1"/>
  <c r="Q34" i="23"/>
  <c r="F38" i="27" s="1"/>
  <c r="D38" i="27" s="1"/>
  <c r="Q19" i="23"/>
  <c r="F23" i="27" s="1"/>
  <c r="D23" i="27" s="1"/>
  <c r="Q44" i="23"/>
  <c r="F48" i="27" s="1"/>
  <c r="D48" i="27" s="1"/>
  <c r="Q29" i="23"/>
  <c r="F33" i="27" s="1"/>
  <c r="D33" i="27" s="1"/>
  <c r="Q36" i="23"/>
  <c r="F40" i="27" s="1"/>
  <c r="D40" i="27" s="1"/>
  <c r="Q31" i="23"/>
  <c r="F35" i="27" s="1"/>
  <c r="D35" i="27" s="1"/>
  <c r="Q20" i="23"/>
  <c r="F24" i="27" s="1"/>
  <c r="D24" i="27" s="1"/>
  <c r="Q35" i="23"/>
  <c r="F39" i="27" s="1"/>
  <c r="D39" i="27" s="1"/>
  <c r="Q33" i="23"/>
  <c r="F37" i="27" s="1"/>
  <c r="D37" i="27" s="1"/>
  <c r="Q42" i="23"/>
  <c r="F46" i="27" s="1"/>
  <c r="D46" i="27" s="1"/>
  <c r="Q23" i="23"/>
  <c r="F27" i="27" s="1"/>
  <c r="D27" i="27" s="1"/>
  <c r="Q6" i="23"/>
  <c r="F10" i="27" s="1"/>
  <c r="D10" i="27" s="1"/>
  <c r="Q7" i="23"/>
  <c r="F11" i="27" s="1"/>
  <c r="D11" i="27" s="1"/>
  <c r="Q18" i="23"/>
  <c r="F22" i="27" s="1"/>
  <c r="D22" i="27" s="1"/>
  <c r="Q12" i="23"/>
  <c r="F16" i="27" s="1"/>
  <c r="D16" i="27" s="1"/>
  <c r="Q15" i="23"/>
  <c r="F19" i="27" s="1"/>
  <c r="D19" i="27" s="1"/>
  <c r="Q13" i="23"/>
  <c r="F17" i="27" s="1"/>
  <c r="D17" i="27" s="1"/>
  <c r="Q25" i="23"/>
  <c r="F29" i="27" s="1"/>
  <c r="D29" i="27" s="1"/>
  <c r="Q38" i="23"/>
  <c r="F42" i="27" s="1"/>
  <c r="D42" i="27" s="1"/>
  <c r="Q26" i="23"/>
  <c r="F30" i="27" s="1"/>
  <c r="D30" i="27" s="1"/>
  <c r="Q14" i="23"/>
  <c r="F18" i="27" s="1"/>
  <c r="D18" i="27" s="1"/>
  <c r="Q37" i="23"/>
  <c r="F41" i="27" s="1"/>
  <c r="D41" i="27" s="1"/>
  <c r="Q39" i="23"/>
  <c r="F43" i="27" s="1"/>
  <c r="D43" i="27" s="1"/>
  <c r="Q11" i="23"/>
  <c r="F15" i="27" s="1"/>
  <c r="D15" i="27" s="1"/>
  <c r="Q22" i="23"/>
  <c r="F26" i="27" s="1"/>
  <c r="D26" i="27" s="1"/>
  <c r="Q8" i="23"/>
  <c r="F12" i="27" s="1"/>
  <c r="D12" i="27" s="1"/>
  <c r="Q27" i="23"/>
  <c r="F31" i="27" s="1"/>
  <c r="D31" i="27" s="1"/>
  <c r="Q24" i="23"/>
  <c r="F28" i="27" s="1"/>
  <c r="D28" i="27" s="1"/>
  <c r="Q9" i="23"/>
  <c r="F13" i="27" s="1"/>
  <c r="D13" i="27" s="1"/>
  <c r="R19" i="23" l="1"/>
  <c r="S19" i="23"/>
  <c r="R9" i="23"/>
  <c r="S9" i="23"/>
  <c r="S22" i="23"/>
  <c r="R22" i="23"/>
  <c r="R11" i="23"/>
  <c r="S11" i="23"/>
  <c r="S8" i="23"/>
  <c r="R8" i="23"/>
  <c r="S37" i="23"/>
  <c r="R37" i="23"/>
  <c r="R25" i="23"/>
  <c r="S25" i="23"/>
  <c r="R18" i="23"/>
  <c r="S18" i="23"/>
  <c r="S42" i="23"/>
  <c r="R42" i="23"/>
  <c r="R31" i="23"/>
  <c r="S31" i="23"/>
  <c r="S43" i="23"/>
  <c r="R43" i="23"/>
  <c r="R41" i="23"/>
  <c r="S41" i="23"/>
  <c r="R14" i="23"/>
  <c r="S14" i="23"/>
  <c r="S13" i="23"/>
  <c r="R13" i="23"/>
  <c r="S7" i="23"/>
  <c r="R7" i="23"/>
  <c r="R33" i="23"/>
  <c r="S33" i="23"/>
  <c r="S36" i="23"/>
  <c r="R36" i="23"/>
  <c r="R34" i="23"/>
  <c r="S34" i="23"/>
  <c r="R10" i="23"/>
  <c r="S10" i="23"/>
  <c r="R40" i="23"/>
  <c r="S40" i="23"/>
  <c r="R24" i="23"/>
  <c r="S24" i="23"/>
  <c r="S26" i="23"/>
  <c r="R26" i="23"/>
  <c r="S15" i="23"/>
  <c r="R15" i="23"/>
  <c r="R6" i="23"/>
  <c r="S6" i="23"/>
  <c r="Q45" i="23"/>
  <c r="F49" i="27" s="1"/>
  <c r="D49" i="27" s="1"/>
  <c r="S35" i="23"/>
  <c r="R35" i="23"/>
  <c r="R29" i="23"/>
  <c r="S29" i="23"/>
  <c r="R28" i="23"/>
  <c r="S28" i="23"/>
  <c r="R17" i="23"/>
  <c r="S17" i="23"/>
  <c r="S30" i="23"/>
  <c r="R30" i="23"/>
  <c r="R27" i="23"/>
  <c r="S27" i="23"/>
  <c r="R39" i="23"/>
  <c r="S39" i="23"/>
  <c r="R38" i="23"/>
  <c r="S38" i="23"/>
  <c r="S12" i="23"/>
  <c r="R12" i="23"/>
  <c r="S23" i="23"/>
  <c r="R23" i="23"/>
  <c r="R20" i="23"/>
  <c r="S20" i="23"/>
  <c r="S44" i="23"/>
  <c r="R44" i="23"/>
  <c r="S32" i="23"/>
  <c r="R32" i="23"/>
  <c r="R16" i="23"/>
  <c r="S16" i="23"/>
  <c r="S21" i="23"/>
  <c r="R21" i="23"/>
  <c r="S45" i="23" l="1"/>
  <c r="R45"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5" authorId="0" shapeId="0" xr:uid="{00000000-0006-0000-0000-000001000000}">
      <text>
        <r>
          <rPr>
            <sz val="10"/>
            <color indexed="81"/>
            <rFont val="ＭＳ Ｐゴシック"/>
            <family val="3"/>
            <charset val="128"/>
          </rPr>
          <t>想定する収入増加の金額を、年間ベースで入力するのか、月間ベースで入力するのか、ドロップダウンリストのなかから選択してください。月間を選択すると、推計される経済波及効果も、1か月間分の収入増加額に対する金額となります。</t>
        </r>
      </text>
    </comment>
    <comment ref="C5" authorId="0" shapeId="0" xr:uid="{00000000-0006-0000-0000-000002000000}">
      <text>
        <r>
          <rPr>
            <sz val="10"/>
            <color indexed="81"/>
            <rFont val="ＭＳ Ｐゴシック"/>
            <family val="3"/>
            <charset val="128"/>
          </rPr>
          <t xml:space="preserve">想定する収入増加の金額を、実収入ベースで入力するのか、可処分所得ベースで入力するのか、ドロップダウンリストのなかから選択してください。
</t>
        </r>
        <r>
          <rPr>
            <b/>
            <sz val="10"/>
            <color indexed="81"/>
            <rFont val="ＭＳ Ｐゴシック"/>
            <family val="3"/>
            <charset val="128"/>
          </rPr>
          <t>【実収入と可処分所得とは？】</t>
        </r>
        <r>
          <rPr>
            <sz val="10"/>
            <color indexed="81"/>
            <rFont val="ＭＳ Ｐゴシック"/>
            <family val="3"/>
            <charset val="128"/>
          </rPr>
          <t xml:space="preserve">
　実収入…世帯員全員の現金収入を合計した額。いわゆる税込み収入。
　可処分所得…実収入から税金・社会保険料等を引いた額。いわゆる手取り収入。</t>
        </r>
      </text>
    </comment>
    <comment ref="D5" authorId="0" shapeId="0" xr:uid="{00000000-0006-0000-0000-000003000000}">
      <text>
        <r>
          <rPr>
            <sz val="10"/>
            <color indexed="81"/>
            <rFont val="ＭＳ Ｐゴシック"/>
            <family val="3"/>
            <charset val="128"/>
          </rPr>
          <t>想定する1世帯あたりの実収入もしくは可処分所得の増加額を入力してください。</t>
        </r>
      </text>
    </comment>
    <comment ref="E5" authorId="0" shapeId="0" xr:uid="{00000000-0006-0000-0000-000004000000}">
      <text>
        <r>
          <rPr>
            <sz val="10"/>
            <color indexed="81"/>
            <rFont val="ＭＳ Ｐゴシック"/>
            <family val="3"/>
            <charset val="128"/>
          </rPr>
          <t>収入増加が起こると想定する世帯数を入力してください。初期値には、「令和7年国勢調査（人口等基本集計結果）」（速報値）による同年10月1日現在の県内総世帯数（＝220,185）が入っています。
なお、鳥取県統計課は、毎月1日現在の県内市町村別推計世帯数を以下のURLで公表しています。　
→　https://www.pref.tottori.lg.jp/281518.htm</t>
        </r>
      </text>
    </comment>
    <comment ref="I5" authorId="0" shapeId="0" xr:uid="{00000000-0006-0000-0000-000005000000}">
      <text>
        <r>
          <rPr>
            <sz val="10"/>
            <color indexed="81"/>
            <rFont val="ＭＳ Ｐゴシック"/>
            <family val="3"/>
            <charset val="128"/>
          </rPr>
          <t xml:space="preserve">収入増加が起こると想定する年を、ドロップダウンリストのなかから選択してください。選択された年の「家計調査」結果を用いて消費への波及効果（消費転換率）が計算されます（シート［消費転換］を参照）。2006年～2025年に対応していますが、空欄のままにすると、直近の2025年値を用いて計算されます。
なお、これによらない場合、想定する消費転換率をシート［計算］のセルE45に上書き入力してください（シートの保護を解除する必要があります）。
</t>
        </r>
        <r>
          <rPr>
            <b/>
            <sz val="10"/>
            <color indexed="81"/>
            <rFont val="ＭＳ Ｐゴシック"/>
            <family val="3"/>
            <charset val="128"/>
          </rPr>
          <t>【消費転換率とは？】</t>
        </r>
        <r>
          <rPr>
            <sz val="10"/>
            <color indexed="81"/>
            <rFont val="ＭＳ Ｐゴシック"/>
            <family val="3"/>
            <charset val="128"/>
          </rPr>
          <t xml:space="preserve">
所得のうち、どの程度が消費へ回されるのかを示す割合（式は以下のとおり）。
　消費転換率＝消費支出額÷実収入額もしくは可処分所得額</t>
        </r>
      </text>
    </comment>
    <comment ref="D9" authorId="0" shapeId="0" xr:uid="{00000000-0006-0000-0000-000006000000}">
      <text>
        <r>
          <rPr>
            <sz val="10"/>
            <color indexed="81"/>
            <rFont val="ＭＳ Ｐゴシック"/>
            <family val="3"/>
            <charset val="128"/>
          </rPr>
          <t>想定条件の下での県内生産誘発額の推計結果が、部門ごとに表示されます。家計の収入増加に伴って増加する消費支出額と、それに必要な原材料等の生産額の総計です（県外からの移輸入によって満たされる部分は除く）。</t>
        </r>
      </text>
    </comment>
    <comment ref="E9" authorId="0" shapeId="0" xr:uid="{00000000-0006-0000-0000-000007000000}">
      <text>
        <r>
          <rPr>
            <sz val="10"/>
            <color indexed="81"/>
            <rFont val="ＭＳ Ｐゴシック"/>
            <family val="3"/>
            <charset val="128"/>
          </rPr>
          <t>県内生産誘発額のうち、家計消費の増加分が、部門ごとに表示されます。家計の収入増加に伴い、その一部が消費に回されることによって発生する直接的な効果の金額です（県外からの移輸入によって満たされる部分は除く）。</t>
        </r>
      </text>
    </comment>
    <comment ref="F9" authorId="0" shapeId="0" xr:uid="{00000000-0006-0000-0000-000008000000}">
      <text>
        <r>
          <rPr>
            <sz val="10"/>
            <color indexed="81"/>
            <rFont val="ＭＳ Ｐゴシック"/>
            <family val="3"/>
            <charset val="128"/>
          </rPr>
          <t>県内生産誘発額のうち、増加した家計消費に必要な原材料等の生産額が、部門ごとに表示されます（県外からの移輸入によって満たされる部分は除く）。家計消費の増加が生産活動を誘発することによる波及効果の金額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45" authorId="0" shapeId="0" xr:uid="{00000000-0006-0000-0100-000001000000}">
      <text>
        <r>
          <rPr>
            <sz val="10"/>
            <color indexed="81"/>
            <rFont val="ＭＳ Ｐゴシック"/>
            <family val="3"/>
            <charset val="128"/>
          </rPr>
          <t>本ツールでは、シート［入力・結果］のセルH6で選択された年の「家計調査」結果を用いて消費への波及効果（消費転換率）が自動計算されますが、これによらない場合、想定する消費転換率をこのセルに上書き入力してください（シートの保護を解除する必要があります）。</t>
        </r>
      </text>
    </comment>
  </commentList>
</comments>
</file>

<file path=xl/sharedStrings.xml><?xml version="1.0" encoding="utf-8"?>
<sst xmlns="http://schemas.openxmlformats.org/spreadsheetml/2006/main" count="722" uniqueCount="202">
  <si>
    <t>鉱業</t>
  </si>
  <si>
    <t>繊維製品</t>
  </si>
  <si>
    <t>パルプ・紙・木製品</t>
  </si>
  <si>
    <t>化学製品</t>
  </si>
  <si>
    <t>石油・石炭製品</t>
  </si>
  <si>
    <t>窯業・土石製品</t>
  </si>
  <si>
    <t>鉄鋼</t>
  </si>
  <si>
    <t>非鉄金属</t>
  </si>
  <si>
    <t>金属製品</t>
  </si>
  <si>
    <t>その他の製造工業製品</t>
  </si>
  <si>
    <t>建設</t>
  </si>
  <si>
    <t>商業</t>
  </si>
  <si>
    <t>金融・保険</t>
  </si>
  <si>
    <t>不動産</t>
  </si>
  <si>
    <t>公務</t>
  </si>
  <si>
    <t>教育・研究</t>
  </si>
  <si>
    <t>対事業所サービス</t>
  </si>
  <si>
    <t>対個人サービス</t>
  </si>
  <si>
    <t>事務用品</t>
  </si>
  <si>
    <t>分類不明</t>
  </si>
  <si>
    <t>内生部門計</t>
  </si>
  <si>
    <t>雇用者所得</t>
  </si>
  <si>
    <t>営業余剰</t>
  </si>
  <si>
    <t>資本減耗引当</t>
  </si>
  <si>
    <t>（控除）経常補助金</t>
  </si>
  <si>
    <t>粗付加価値部門計</t>
  </si>
  <si>
    <t>民間消費支出</t>
  </si>
  <si>
    <t>在庫純増</t>
  </si>
  <si>
    <t>最終需要計</t>
  </si>
  <si>
    <t>需要合計</t>
  </si>
  <si>
    <t>直接効果</t>
    <rPh sb="0" eb="2">
      <t>チョクセツ</t>
    </rPh>
    <rPh sb="2" eb="4">
      <t>コウカ</t>
    </rPh>
    <phoneticPr fontId="2"/>
  </si>
  <si>
    <t>部門コード</t>
    <rPh sb="0" eb="2">
      <t>ブモン</t>
    </rPh>
    <phoneticPr fontId="2"/>
  </si>
  <si>
    <t>部門名</t>
    <rPh sb="0" eb="3">
      <t>ブモンメイ</t>
    </rPh>
    <phoneticPr fontId="2"/>
  </si>
  <si>
    <t>年</t>
    <rPh sb="0" eb="1">
      <t>ネン</t>
    </rPh>
    <phoneticPr fontId="2"/>
  </si>
  <si>
    <t>年</t>
    <rPh sb="0" eb="1">
      <t>ネン</t>
    </rPh>
    <phoneticPr fontId="2"/>
  </si>
  <si>
    <t>商業マージン率</t>
    <rPh sb="0" eb="2">
      <t>ショウギョウ</t>
    </rPh>
    <rPh sb="6" eb="7">
      <t>リツ</t>
    </rPh>
    <phoneticPr fontId="7"/>
  </si>
  <si>
    <t>運輸マージン率</t>
    <rPh sb="0" eb="2">
      <t>ウンユ</t>
    </rPh>
    <rPh sb="6" eb="7">
      <t>リツ</t>
    </rPh>
    <phoneticPr fontId="7"/>
  </si>
  <si>
    <t>合計</t>
    <rPh sb="0" eb="2">
      <t>ゴウケイ</t>
    </rPh>
    <phoneticPr fontId="2"/>
  </si>
  <si>
    <t>飲食料品</t>
  </si>
  <si>
    <t>はん用機械</t>
  </si>
  <si>
    <t>生産用機械</t>
  </si>
  <si>
    <t>業務用機械</t>
  </si>
  <si>
    <t>電子部品</t>
  </si>
  <si>
    <t>電気機械</t>
  </si>
  <si>
    <t>輸送機械</t>
  </si>
  <si>
    <t>水道</t>
  </si>
  <si>
    <t>廃棄物処理</t>
  </si>
  <si>
    <t>運輸・郵便</t>
  </si>
  <si>
    <t>情報通信</t>
  </si>
  <si>
    <t>医療・福祉</t>
  </si>
  <si>
    <t>家計外消費支出（行）</t>
  </si>
  <si>
    <t>家計外消費支出（列）</t>
  </si>
  <si>
    <t>一般政府消費支出</t>
  </si>
  <si>
    <t>最終需要部門計</t>
  </si>
  <si>
    <t>農業</t>
  </si>
  <si>
    <t>林業</t>
  </si>
  <si>
    <t>漁業</t>
  </si>
  <si>
    <t>01～39</t>
  </si>
  <si>
    <t>対象年</t>
    <rPh sb="0" eb="2">
      <t>タイショウ</t>
    </rPh>
    <rPh sb="2" eb="3">
      <t>ネン</t>
    </rPh>
    <phoneticPr fontId="2"/>
  </si>
  <si>
    <t>出典：</t>
    <phoneticPr fontId="2"/>
  </si>
  <si>
    <t>総務省統計局「家計調査年報（家計収支編）」</t>
    <rPh sb="3" eb="6">
      <t>トウケイキョク</t>
    </rPh>
    <phoneticPr fontId="2"/>
  </si>
  <si>
    <t>注：</t>
    <rPh sb="0" eb="1">
      <t>チュウ</t>
    </rPh>
    <phoneticPr fontId="2"/>
  </si>
  <si>
    <r>
      <t>逆行列係数表〔I-（I-M）A〕</t>
    </r>
    <r>
      <rPr>
        <b/>
        <vertAlign val="superscript"/>
        <sz val="12"/>
        <rFont val="ＭＳ Ｐゴシック"/>
        <family val="3"/>
        <charset val="128"/>
      </rPr>
      <t>-1</t>
    </r>
    <r>
      <rPr>
        <b/>
        <sz val="12"/>
        <rFont val="ＭＳ 明朝"/>
        <family val="1"/>
        <charset val="128"/>
      </rPr>
      <t>型</t>
    </r>
    <rPh sb="0" eb="1">
      <t>ギャク</t>
    </rPh>
    <rPh sb="1" eb="3">
      <t>ギョウレツ</t>
    </rPh>
    <rPh sb="3" eb="5">
      <t>ケイスウ</t>
    </rPh>
    <rPh sb="5" eb="6">
      <t>ヒョウ</t>
    </rPh>
    <rPh sb="18" eb="19">
      <t>カタ</t>
    </rPh>
    <phoneticPr fontId="2"/>
  </si>
  <si>
    <t>マージン率</t>
    <rPh sb="4" eb="5">
      <t>リツ</t>
    </rPh>
    <phoneticPr fontId="2"/>
  </si>
  <si>
    <t>県内自給率</t>
    <rPh sb="0" eb="2">
      <t>ケンナイ</t>
    </rPh>
    <rPh sb="2" eb="5">
      <t>ジキュウリツ</t>
    </rPh>
    <phoneticPr fontId="2"/>
  </si>
  <si>
    <t>その他の係数表</t>
    <rPh sb="2" eb="3">
      <t>タ</t>
    </rPh>
    <rPh sb="4" eb="6">
      <t>ケイスウ</t>
    </rPh>
    <rPh sb="6" eb="7">
      <t>ヒョウ</t>
    </rPh>
    <phoneticPr fontId="2"/>
  </si>
  <si>
    <t>粗付加価値率</t>
    <rPh sb="0" eb="1">
      <t>ソ</t>
    </rPh>
    <rPh sb="1" eb="3">
      <t>フカ</t>
    </rPh>
    <rPh sb="3" eb="6">
      <t>カチリツ</t>
    </rPh>
    <phoneticPr fontId="2"/>
  </si>
  <si>
    <t>雇用者所得率</t>
    <rPh sb="0" eb="3">
      <t>コヨウシャ</t>
    </rPh>
    <rPh sb="3" eb="6">
      <t>ショトクリツ</t>
    </rPh>
    <phoneticPr fontId="2"/>
  </si>
  <si>
    <t>第一次波及効果</t>
    <rPh sb="0" eb="1">
      <t>ダイ</t>
    </rPh>
    <rPh sb="1" eb="3">
      <t>イチジ</t>
    </rPh>
    <rPh sb="3" eb="5">
      <t>ハキュウ</t>
    </rPh>
    <rPh sb="5" eb="7">
      <t>コウカ</t>
    </rPh>
    <phoneticPr fontId="2"/>
  </si>
  <si>
    <t>民間消費支出構成比</t>
    <rPh sb="0" eb="2">
      <t>ミンカン</t>
    </rPh>
    <rPh sb="2" eb="4">
      <t>ショウヒ</t>
    </rPh>
    <rPh sb="4" eb="6">
      <t>シシュツ</t>
    </rPh>
    <rPh sb="6" eb="9">
      <t>コウセイヒ</t>
    </rPh>
    <phoneticPr fontId="2"/>
  </si>
  <si>
    <t>原材料投入の県内自給率</t>
    <rPh sb="6" eb="8">
      <t>ケンナイ</t>
    </rPh>
    <rPh sb="8" eb="11">
      <t>ジキュウリツ</t>
    </rPh>
    <phoneticPr fontId="2"/>
  </si>
  <si>
    <t>（直接効果のための原材料投入）</t>
    <rPh sb="1" eb="3">
      <t>チョクセツ</t>
    </rPh>
    <rPh sb="3" eb="5">
      <t>コウカ</t>
    </rPh>
    <rPh sb="9" eb="12">
      <t>ゲンザイリョウ</t>
    </rPh>
    <rPh sb="12" eb="14">
      <t>トウニュウ</t>
    </rPh>
    <phoneticPr fontId="2"/>
  </si>
  <si>
    <t>計算用シート</t>
    <rPh sb="0" eb="2">
      <t>ケイサン</t>
    </rPh>
    <rPh sb="2" eb="3">
      <t>ヨウ</t>
    </rPh>
    <phoneticPr fontId="2"/>
  </si>
  <si>
    <t>購入者価格（億円）</t>
    <rPh sb="0" eb="3">
      <t>コウニュウシャ</t>
    </rPh>
    <rPh sb="3" eb="5">
      <t>カカク</t>
    </rPh>
    <phoneticPr fontId="2"/>
  </si>
  <si>
    <t>商業マージン額（億円）</t>
    <rPh sb="0" eb="2">
      <t>ショウギョウ</t>
    </rPh>
    <rPh sb="6" eb="7">
      <t>ガク</t>
    </rPh>
    <phoneticPr fontId="7"/>
  </si>
  <si>
    <t>運輸マージン額（億円）</t>
    <rPh sb="0" eb="2">
      <t>ウンユ</t>
    </rPh>
    <rPh sb="6" eb="7">
      <t>ガク</t>
    </rPh>
    <phoneticPr fontId="7"/>
  </si>
  <si>
    <t>生産者価格（億円）</t>
    <rPh sb="0" eb="3">
      <t>セイサンシャ</t>
    </rPh>
    <rPh sb="3" eb="5">
      <t>カカク</t>
    </rPh>
    <phoneticPr fontId="2"/>
  </si>
  <si>
    <t>うち粗付加価値額（億円）</t>
    <rPh sb="2" eb="3">
      <t>ソ</t>
    </rPh>
    <rPh sb="3" eb="5">
      <t>フカ</t>
    </rPh>
    <rPh sb="5" eb="7">
      <t>カチ</t>
    </rPh>
    <rPh sb="7" eb="8">
      <t>ガク</t>
    </rPh>
    <phoneticPr fontId="2"/>
  </si>
  <si>
    <t>うち雇用者所得額（億円）</t>
    <rPh sb="2" eb="5">
      <t>コヨウシャ</t>
    </rPh>
    <rPh sb="5" eb="7">
      <t>ショトク</t>
    </rPh>
    <rPh sb="7" eb="8">
      <t>ガク</t>
    </rPh>
    <phoneticPr fontId="2"/>
  </si>
  <si>
    <t>原材料投入額（億円）</t>
    <rPh sb="0" eb="3">
      <t>ゲンザイリョウ</t>
    </rPh>
    <rPh sb="3" eb="6">
      <t>トウニュウガク</t>
    </rPh>
    <phoneticPr fontId="2"/>
  </si>
  <si>
    <t>県内生産誘発額（億円）</t>
    <rPh sb="0" eb="2">
      <t>ケンナイ</t>
    </rPh>
    <rPh sb="2" eb="4">
      <t>セイサン</t>
    </rPh>
    <rPh sb="4" eb="6">
      <t>ユウハツ</t>
    </rPh>
    <rPh sb="6" eb="7">
      <t>ガク</t>
    </rPh>
    <phoneticPr fontId="2"/>
  </si>
  <si>
    <t>取引基本表（生産者価格評価表）</t>
    <rPh sb="13" eb="14">
      <t>ヒョウ</t>
    </rPh>
    <phoneticPr fontId="2"/>
  </si>
  <si>
    <t>投入係数表</t>
    <rPh sb="0" eb="2">
      <t>トウニュウ</t>
    </rPh>
    <rPh sb="2" eb="4">
      <t>ケイスウ</t>
    </rPh>
    <rPh sb="4" eb="5">
      <t>ヒョウ</t>
    </rPh>
    <phoneticPr fontId="2"/>
  </si>
  <si>
    <t>1世帯あたり消費支出額
（円／月）</t>
    <rPh sb="1" eb="3">
      <t>セタイ</t>
    </rPh>
    <rPh sb="10" eb="11">
      <t>ガク</t>
    </rPh>
    <rPh sb="13" eb="14">
      <t>エン</t>
    </rPh>
    <rPh sb="15" eb="16">
      <t>ツキ</t>
    </rPh>
    <phoneticPr fontId="2"/>
  </si>
  <si>
    <t>1世帯あたり実収入額
（円／月）</t>
    <rPh sb="1" eb="3">
      <t>セタイ</t>
    </rPh>
    <rPh sb="6" eb="7">
      <t>ジツ</t>
    </rPh>
    <rPh sb="7" eb="9">
      <t>シュウニュウ</t>
    </rPh>
    <rPh sb="9" eb="10">
      <t>ガク</t>
    </rPh>
    <rPh sb="12" eb="13">
      <t>エン</t>
    </rPh>
    <rPh sb="14" eb="15">
      <t>ツキ</t>
    </rPh>
    <phoneticPr fontId="2"/>
  </si>
  <si>
    <t>商業マージン率＝商業マージン額／需要合計額</t>
    <rPh sb="14" eb="15">
      <t>ガク</t>
    </rPh>
    <rPh sb="16" eb="18">
      <t>ジュヨウ</t>
    </rPh>
    <rPh sb="18" eb="20">
      <t>ゴウケイ</t>
    </rPh>
    <rPh sb="20" eb="21">
      <t>ガク</t>
    </rPh>
    <phoneticPr fontId="2"/>
  </si>
  <si>
    <t>運輸マージン率＝貨物運賃額／需要合計額</t>
    <rPh sb="0" eb="2">
      <t>ウンユ</t>
    </rPh>
    <rPh sb="8" eb="10">
      <t>カモツ</t>
    </rPh>
    <rPh sb="10" eb="12">
      <t>ウンチン</t>
    </rPh>
    <rPh sb="12" eb="13">
      <t>ガク</t>
    </rPh>
    <rPh sb="14" eb="16">
      <t>ジュヨウ</t>
    </rPh>
    <rPh sb="16" eb="18">
      <t>ゴウケイ</t>
    </rPh>
    <rPh sb="18" eb="19">
      <t>ガク</t>
    </rPh>
    <phoneticPr fontId="2"/>
  </si>
  <si>
    <t>消費転換</t>
    <rPh sb="0" eb="2">
      <t>ショウヒ</t>
    </rPh>
    <rPh sb="2" eb="4">
      <t>テンカン</t>
    </rPh>
    <phoneticPr fontId="2"/>
  </si>
  <si>
    <t>消費転換率</t>
    <rPh sb="0" eb="2">
      <t>ショウヒ</t>
    </rPh>
    <rPh sb="2" eb="5">
      <t>テンカンリツ</t>
    </rPh>
    <phoneticPr fontId="2"/>
  </si>
  <si>
    <t>購入者価格評価表により、以下の式で算出。</t>
    <rPh sb="0" eb="3">
      <t>コウニュウシャ</t>
    </rPh>
    <rPh sb="3" eb="5">
      <t>カカク</t>
    </rPh>
    <rPh sb="5" eb="7">
      <t>ヒョウカ</t>
    </rPh>
    <rPh sb="7" eb="8">
      <t>オモテ</t>
    </rPh>
    <rPh sb="12" eb="14">
      <t>イカ</t>
    </rPh>
    <rPh sb="15" eb="16">
      <t>シキ</t>
    </rPh>
    <rPh sb="17" eb="19">
      <t>サンシュツ</t>
    </rPh>
    <phoneticPr fontId="2"/>
  </si>
  <si>
    <t>鳥取市</t>
    <rPh sb="0" eb="3">
      <t>トットリシ</t>
    </rPh>
    <phoneticPr fontId="2"/>
  </si>
  <si>
    <t>全国</t>
    <rPh sb="0" eb="2">
      <t>ゼンコク</t>
    </rPh>
    <phoneticPr fontId="2"/>
  </si>
  <si>
    <t>二人以上の世帯のうち勤労者世帯（農林漁家世帯を含む）、鳥取市の数値。</t>
    <rPh sb="27" eb="30">
      <t>トットリシ</t>
    </rPh>
    <rPh sb="31" eb="33">
      <t>スウチ</t>
    </rPh>
    <phoneticPr fontId="2"/>
  </si>
  <si>
    <t>経済波及効果推計結果</t>
    <rPh sb="6" eb="8">
      <t>スイケイ</t>
    </rPh>
    <rPh sb="8" eb="10">
      <t>ケッカ</t>
    </rPh>
    <phoneticPr fontId="5"/>
  </si>
  <si>
    <t>家計収入増加</t>
    <rPh sb="0" eb="2">
      <t>カケイ</t>
    </rPh>
    <rPh sb="2" eb="4">
      <t>シュウニュウ</t>
    </rPh>
    <rPh sb="4" eb="6">
      <t>ゾウカ</t>
    </rPh>
    <phoneticPr fontId="2"/>
  </si>
  <si>
    <t>以下の白色セルに想定条件を入力してください。推計結果が下表に表示されます。</t>
    <rPh sb="0" eb="2">
      <t>イカ</t>
    </rPh>
    <rPh sb="3" eb="5">
      <t>シロイロ</t>
    </rPh>
    <rPh sb="8" eb="10">
      <t>ソウテイ</t>
    </rPh>
    <rPh sb="10" eb="12">
      <t>ジョウケン</t>
    </rPh>
    <rPh sb="13" eb="15">
      <t>ニュウリョク</t>
    </rPh>
    <phoneticPr fontId="5"/>
  </si>
  <si>
    <t>期間</t>
    <rPh sb="0" eb="2">
      <t>キカン</t>
    </rPh>
    <phoneticPr fontId="2"/>
  </si>
  <si>
    <t>世帯数</t>
    <phoneticPr fontId="2"/>
  </si>
  <si>
    <t>収入項目</t>
    <rPh sb="0" eb="2">
      <t>シュウニュウ</t>
    </rPh>
    <rPh sb="2" eb="4">
      <t>コウモク</t>
    </rPh>
    <phoneticPr fontId="2"/>
  </si>
  <si>
    <t>消費転換率（可処分所得ベース）</t>
    <rPh sb="0" eb="2">
      <t>ショウヒ</t>
    </rPh>
    <rPh sb="2" eb="5">
      <t>テンカンリツ</t>
    </rPh>
    <rPh sb="6" eb="9">
      <t>カショブン</t>
    </rPh>
    <rPh sb="9" eb="11">
      <t>ショトク</t>
    </rPh>
    <phoneticPr fontId="2"/>
  </si>
  <si>
    <t>消費転換率（実収入ベース）</t>
    <rPh sb="0" eb="2">
      <t>ショウヒ</t>
    </rPh>
    <rPh sb="2" eb="5">
      <t>テンカンリツ</t>
    </rPh>
    <rPh sb="6" eb="7">
      <t>ジツ</t>
    </rPh>
    <rPh sb="7" eb="9">
      <t>シュウニュウ</t>
    </rPh>
    <phoneticPr fontId="2"/>
  </si>
  <si>
    <t>03/01</t>
    <phoneticPr fontId="2"/>
  </si>
  <si>
    <t>03/02</t>
    <phoneticPr fontId="2"/>
  </si>
  <si>
    <t>1世帯あたり可処分所得額
（円／月）</t>
    <rPh sb="1" eb="3">
      <t>セタイ</t>
    </rPh>
    <rPh sb="6" eb="9">
      <t>カショブン</t>
    </rPh>
    <rPh sb="9" eb="11">
      <t>ショトク</t>
    </rPh>
    <rPh sb="11" eb="12">
      <t>ガク</t>
    </rPh>
    <rPh sb="14" eb="15">
      <t>エン</t>
    </rPh>
    <rPh sb="16" eb="17">
      <t>ツキ</t>
    </rPh>
    <phoneticPr fontId="2"/>
  </si>
  <si>
    <t>消費転換率（実収入ベース）＝消費支出額／実収入額</t>
    <rPh sb="14" eb="16">
      <t>ショウヒ</t>
    </rPh>
    <rPh sb="16" eb="18">
      <t>シシュツ</t>
    </rPh>
    <rPh sb="18" eb="19">
      <t>ガク</t>
    </rPh>
    <rPh sb="20" eb="21">
      <t>ジツ</t>
    </rPh>
    <rPh sb="21" eb="23">
      <t>シュウニュウ</t>
    </rPh>
    <rPh sb="23" eb="24">
      <t>ガク</t>
    </rPh>
    <phoneticPr fontId="2"/>
  </si>
  <si>
    <t>消費転換率（可処分所得ベース）＝消費支出額／可処分所得額</t>
    <rPh sb="6" eb="9">
      <t>カショブン</t>
    </rPh>
    <rPh sb="9" eb="11">
      <t>ショトク</t>
    </rPh>
    <rPh sb="16" eb="18">
      <t>ショウヒ</t>
    </rPh>
    <rPh sb="18" eb="20">
      <t>シシュツ</t>
    </rPh>
    <rPh sb="20" eb="21">
      <t>ガク</t>
    </rPh>
    <rPh sb="22" eb="25">
      <t>カショブン</t>
    </rPh>
    <rPh sb="25" eb="27">
      <t>ショトク</t>
    </rPh>
    <rPh sb="27" eb="28">
      <t>ガク</t>
    </rPh>
    <phoneticPr fontId="2"/>
  </si>
  <si>
    <r>
      <t>想定条件</t>
    </r>
    <r>
      <rPr>
        <b/>
        <sz val="10"/>
        <color indexed="56"/>
        <rFont val="ＭＳ Ｐゴシック"/>
        <family val="3"/>
        <charset val="128"/>
      </rPr>
      <t>（家計の収入増加）</t>
    </r>
    <rPh sb="0" eb="2">
      <t>ソウテイ</t>
    </rPh>
    <rPh sb="2" eb="4">
      <t>ジョウケン</t>
    </rPh>
    <rPh sb="5" eb="7">
      <t>カケイ</t>
    </rPh>
    <rPh sb="8" eb="10">
      <t>シュウニュウ</t>
    </rPh>
    <rPh sb="10" eb="12">
      <t>ゾウカ</t>
    </rPh>
    <phoneticPr fontId="5"/>
  </si>
  <si>
    <t>1世帯あたり増加額（円）</t>
    <phoneticPr fontId="2"/>
  </si>
  <si>
    <t>県内からの原材料投入額（億円）</t>
    <rPh sb="0" eb="2">
      <t>ケンナイ</t>
    </rPh>
    <rPh sb="5" eb="8">
      <t>ゲンザイリョウ</t>
    </rPh>
    <rPh sb="8" eb="10">
      <t>トウニュウ</t>
    </rPh>
    <rPh sb="10" eb="11">
      <t>ガク</t>
    </rPh>
    <phoneticPr fontId="2"/>
  </si>
  <si>
    <t>県内生産誘発額（億円）</t>
    <rPh sb="0" eb="2">
      <t>ケンナイ</t>
    </rPh>
    <phoneticPr fontId="2"/>
  </si>
  <si>
    <t>県内生産誘発額
（億円）</t>
    <rPh sb="0" eb="2">
      <t>ケンナイ</t>
    </rPh>
    <rPh sb="2" eb="4">
      <t>セイサン</t>
    </rPh>
    <rPh sb="4" eb="7">
      <t>ユウハツガク</t>
    </rPh>
    <rPh sb="9" eb="11">
      <t>オクエン</t>
    </rPh>
    <phoneticPr fontId="7"/>
  </si>
  <si>
    <t>うち家計消費の増加分（億円）</t>
    <rPh sb="2" eb="4">
      <t>カケイ</t>
    </rPh>
    <rPh sb="4" eb="6">
      <t>ショウヒ</t>
    </rPh>
    <rPh sb="9" eb="10">
      <t>ブン</t>
    </rPh>
    <phoneticPr fontId="2"/>
  </si>
  <si>
    <t>家計消費に係る原材料等の増加分（億円）</t>
    <rPh sb="0" eb="2">
      <t>カケイ</t>
    </rPh>
    <rPh sb="2" eb="4">
      <t>ショウヒ</t>
    </rPh>
    <rPh sb="5" eb="6">
      <t>カカ</t>
    </rPh>
    <rPh sb="7" eb="10">
      <t>ゲンザイリョウ</t>
    </rPh>
    <rPh sb="10" eb="11">
      <t>トウ</t>
    </rPh>
    <rPh sb="12" eb="15">
      <t>ゾウカブン</t>
    </rPh>
    <phoneticPr fontId="2"/>
  </si>
  <si>
    <t>消費転換（民間消費支出増加額）</t>
    <rPh sb="0" eb="2">
      <t>ショウヒ</t>
    </rPh>
    <rPh sb="2" eb="4">
      <t>テンカン</t>
    </rPh>
    <phoneticPr fontId="2"/>
  </si>
  <si>
    <t>民間消費支出の県内自給率</t>
    <rPh sb="7" eb="9">
      <t>ケンナイ</t>
    </rPh>
    <rPh sb="9" eb="12">
      <t>ジキュウリツ</t>
    </rPh>
    <phoneticPr fontId="2"/>
  </si>
  <si>
    <t>https://www.stat.go.jp/data/kakei/npsf.htm</t>
    <phoneticPr fontId="2"/>
  </si>
  <si>
    <t>年</t>
  </si>
  <si>
    <t>西暦</t>
    <rPh sb="0" eb="2">
      <t>セイレキ</t>
    </rPh>
    <phoneticPr fontId="2"/>
  </si>
  <si>
    <t>出典：</t>
  </si>
  <si>
    <t>単位：百万円</t>
  </si>
  <si>
    <t>41～46</t>
  </si>
  <si>
    <t>40＋47</t>
  </si>
  <si>
    <t>47＋49</t>
  </si>
  <si>
    <t>48＋49</t>
  </si>
  <si>
    <t>50＋52</t>
  </si>
  <si>
    <t>40+53</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</si>
  <si>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</si>
  <si>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</si>
  <si>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</si>
  <si>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</si>
  <si>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</si>
  <si>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</si>
  <si>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</si>
  <si>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</si>
  <si>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</si>
  <si>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</si>
  <si>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</si>
  <si>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</si>
  <si>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</si>
  <si>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</si>
  <si>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</si>
  <si>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</si>
  <si>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</si>
  <si>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</si>
  <si>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</si>
  <si>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</si>
  <si>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</si>
  <si>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</si>
  <si>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</si>
  <si>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</si>
  <si>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</si>
  <si>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</si>
  <si>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</si>
  <si>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</si>
  <si>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</si>
  <si>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</si>
  <si>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</si>
  <si>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</si>
  <si>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</si>
  <si>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</si>
  <si>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</si>
  <si>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</si>
  <si>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</si>
  <si>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</si>
  <si>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</si>
  <si>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</si>
  <si>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</si>
  <si>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</si>
  <si>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</si>
  <si>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</si>
  <si>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</si>
  <si>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</si>
  <si>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</si>
  <si>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</si>
  <si>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</si>
  <si>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</si>
  <si>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</si>
  <si>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</si>
  <si>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</si>
  <si>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</si>
  <si>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プラスチック・ゴム製品</t>
  </si>
  <si>
    <t>情報通信機器</t>
  </si>
  <si>
    <t>他に分類されない会員制団体</t>
  </si>
  <si>
    <t>県内総固定資本形成（公的）</t>
    <rPh sb="0" eb="1">
      <t>ケン</t>
    </rPh>
    <phoneticPr fontId="3"/>
  </si>
  <si>
    <t>県内総固定資本形成（民間）</t>
    <rPh sb="0" eb="1">
      <t>ケン</t>
    </rPh>
    <phoneticPr fontId="3"/>
  </si>
  <si>
    <t>県内最終需要計</t>
    <rPh sb="0" eb="1">
      <t>ケン</t>
    </rPh>
    <phoneticPr fontId="3"/>
  </si>
  <si>
    <t>県内需要合計</t>
    <rPh sb="0" eb="1">
      <t>ケン</t>
    </rPh>
    <phoneticPr fontId="3"/>
  </si>
  <si>
    <t>移輸出</t>
    <rPh sb="0" eb="1">
      <t>イ</t>
    </rPh>
    <phoneticPr fontId="3"/>
  </si>
  <si>
    <t>（控除）移輸入</t>
    <rPh sb="4" eb="5">
      <t>イ</t>
    </rPh>
    <phoneticPr fontId="3"/>
  </si>
  <si>
    <t>県内生産額</t>
    <rPh sb="0" eb="1">
      <t>ケン</t>
    </rPh>
    <phoneticPr fontId="3"/>
  </si>
  <si>
    <t>間接税（関税・輸入品商品税を除く。）</t>
  </si>
  <si>
    <t>県内生産額</t>
  </si>
  <si>
    <t>行和</t>
    <rPh sb="0" eb="1">
      <t>ギョウ</t>
    </rPh>
    <rPh sb="1" eb="2">
      <t>ワ</t>
    </rPh>
    <phoneticPr fontId="3"/>
  </si>
  <si>
    <t>感応度係数</t>
    <rPh sb="0" eb="2">
      <t>カンノウ</t>
    </rPh>
    <rPh sb="2" eb="3">
      <t>ド</t>
    </rPh>
    <rPh sb="3" eb="5">
      <t>ケイスウ</t>
    </rPh>
    <phoneticPr fontId="3"/>
  </si>
  <si>
    <t>列和</t>
    <rPh sb="0" eb="1">
      <t>レツ</t>
    </rPh>
    <rPh sb="1" eb="2">
      <t>ワ</t>
    </rPh>
    <phoneticPr fontId="3"/>
  </si>
  <si>
    <t>影響力係数</t>
    <rPh sb="0" eb="3">
      <t>エイキョウリョク</t>
    </rPh>
    <rPh sb="3" eb="5">
      <t>ケイスウ</t>
    </rPh>
    <phoneticPr fontId="3"/>
  </si>
  <si>
    <t>令和2年鳥取県産業連関表：経済波及効果推計ツール3 ver.1.00</t>
    <rPh sb="0" eb="2">
      <t>レイワ</t>
    </rPh>
    <rPh sb="4" eb="7">
      <t>トットリケン</t>
    </rPh>
    <phoneticPr fontId="2"/>
  </si>
  <si>
    <t>電気・ガス・熱供給</t>
  </si>
  <si>
    <t>電気・ガス・熱供給</t>
    <rPh sb="1" eb="2">
      <t>キ</t>
    </rPh>
    <phoneticPr fontId="2"/>
  </si>
  <si>
    <t>総務省「令和2年（2020年）産業連関表 」</t>
    <rPh sb="4" eb="6">
      <t>レイワ</t>
    </rPh>
    <phoneticPr fontId="6"/>
  </si>
  <si>
    <t>https://www.e-stat.go.jp/stat-search/files?page=1&amp;layout=datalist&amp;toukei=00200603&amp;tstat=000001218140&amp;cycle=0&amp;year=20200&amp;month=0&amp;tclass1val=0</t>
  </si>
  <si>
    <t>平均</t>
    <rPh sb="0" eb="2">
      <t>ヘイキン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</si>
</sst>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7" formatCode="#,##0.000;[Red]\-#,##0.000"/>
    <numFmt numFmtId="178" formatCode="#,##0.000000;[Red]\-#,##0.000000"/>
    <numFmt numFmtId="179" formatCode="#,##0_ "/>
    <numFmt numFmtId="180" formatCode="#,##0.00_ "/>
    <numFmt numFmtId="181" formatCode="0_ "/>
    <numFmt numFmtId="182" formatCode="##00;\-##00"/>
    <numFmt numFmtId="183" formatCode="&quot;（&quot;@&quot;）&quot;"/>
  </numFmts>
  <fonts count="22" x14ac:knownFonts="1">
    <font>
      <sz val="9"/>
      <name val="ＭＳ 明朝"/>
      <family val="1"/>
      <charset val="128"/>
    </font>
    <font>
      <sz val="9"/>
      <name val="ＭＳ 明朝"/>
      <family val="1"/>
      <charset val="128"/>
    </font>
    <font>
      <sz val="6"/>
      <name val="ＭＳ 明朝"/>
      <family val="1"/>
      <charset val="128"/>
    </font>
    <font>
      <u/>
      <sz val="11"/>
      <color indexed="12"/>
      <name val="ＭＳ Ｐ明朝"/>
      <family val="1"/>
      <charset val="128"/>
    </font>
    <font>
      <sz val="11"/>
      <name val="ＭＳ Ｐゴシック"/>
      <family val="3"/>
      <charset val="128"/>
    </font>
    <font>
      <sz val="6"/>
      <name val="ＭＳ Ｐゴシック"/>
      <family val="3"/>
      <charset val="128"/>
    </font>
    <font>
      <b/>
      <sz val="12"/>
      <name val="ＭＳ 明朝"/>
      <family val="1"/>
      <charset val="128"/>
    </font>
    <font>
      <sz val="6"/>
      <name val="ＭＳ Ｐ明朝"/>
      <family val="1"/>
      <charset val="128"/>
    </font>
    <font>
      <sz val="10"/>
      <name val="ＭＳ ゴシック"/>
      <family val="3"/>
      <charset val="128"/>
    </font>
    <font>
      <sz val="10"/>
      <name val="ＭＳ Ｐゴシック"/>
      <family val="3"/>
      <charset val="128"/>
    </font>
    <font>
      <b/>
      <sz val="10"/>
      <color indexed="10"/>
      <name val="ＭＳ Ｐゴシック"/>
      <family val="3"/>
      <charset val="128"/>
    </font>
    <font>
      <b/>
      <sz val="12"/>
      <name val="ＭＳ Ｐゴシック"/>
      <family val="3"/>
      <charset val="128"/>
    </font>
    <font>
      <b/>
      <vertAlign val="superscript"/>
      <sz val="12"/>
      <name val="ＭＳ Ｐゴシック"/>
      <family val="3"/>
      <charset val="128"/>
    </font>
    <font>
      <u/>
      <sz val="10"/>
      <color indexed="12"/>
      <name val="ＭＳ Ｐゴシック"/>
      <family val="3"/>
      <charset val="128"/>
    </font>
    <font>
      <b/>
      <sz val="10"/>
      <color indexed="56"/>
      <name val="ＭＳ Ｐゴシック"/>
      <family val="3"/>
      <charset val="128"/>
    </font>
    <font>
      <sz val="10"/>
      <color indexed="81"/>
      <name val="ＭＳ Ｐゴシック"/>
      <family val="3"/>
      <charset val="128"/>
    </font>
    <font>
      <b/>
      <sz val="10"/>
      <color indexed="81"/>
      <name val="ＭＳ Ｐゴシック"/>
      <family val="3"/>
      <charset val="128"/>
    </font>
    <font>
      <sz val="9"/>
      <name val="ＭＳ Ｐゴシック"/>
      <family val="3"/>
      <charset val="128"/>
    </font>
    <font>
      <sz val="11"/>
      <color theme="1"/>
      <name val="ＭＳ Ｐゴシック"/>
      <family val="3"/>
      <charset val="128"/>
      <scheme val="minor"/>
    </font>
    <font>
      <b/>
      <sz val="12"/>
      <color theme="3"/>
      <name val="ＭＳ Ｐゴシック"/>
      <family val="3"/>
      <charset val="128"/>
    </font>
    <font>
      <sz val="10"/>
      <color theme="1"/>
      <name val="ＭＳ Ｐゴシック"/>
      <family val="3"/>
      <charset val="128"/>
    </font>
    <font>
      <sz val="9"/>
      <color theme="3"/>
      <name val="ＭＳ Ｐゴシック"/>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2" tint="-9.9978637043366805E-2"/>
        <bgColor indexed="64"/>
      </patternFill>
    </fill>
    <fill>
      <patternFill patternType="solid">
        <fgColor theme="4" tint="0.79998168889431442"/>
        <bgColor indexed="64"/>
      </patternFill>
    </fill>
  </fills>
  <borders count="53">
    <border>
      <left/>
      <right/>
      <top/>
      <bottom/>
      <diagonal/>
    </border>
    <border>
      <left style="thin">
        <color indexed="64"/>
      </left>
      <right/>
      <top style="thin">
        <color indexed="64"/>
      </top>
      <bottom/>
      <diagonal/>
    </border>
    <border>
      <left/>
      <right/>
      <top/>
      <bottom style="thin">
        <color theme="1"/>
      </bottom>
      <diagonal/>
    </border>
    <border>
      <left/>
      <right/>
      <top style="thin">
        <color theme="1"/>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style="thin">
        <color theme="1"/>
      </bottom>
      <diagonal/>
    </border>
    <border>
      <left style="hair">
        <color theme="1"/>
      </left>
      <right/>
      <top style="thin">
        <color theme="1"/>
      </top>
      <bottom style="thin">
        <color theme="1"/>
      </bottom>
      <diagonal/>
    </border>
    <border>
      <left style="hair">
        <color theme="1"/>
      </left>
      <right/>
      <top style="thin">
        <color theme="1"/>
      </top>
      <bottom/>
      <diagonal/>
    </border>
    <border>
      <left style="hair">
        <color theme="1"/>
      </left>
      <right/>
      <top/>
      <bottom/>
      <diagonal/>
    </border>
    <border>
      <left style="hair">
        <color theme="1"/>
      </left>
      <right/>
      <top/>
      <bottom style="thin">
        <color theme="1"/>
      </bottom>
      <diagonal/>
    </border>
    <border>
      <left style="thin">
        <color theme="1"/>
      </left>
      <right style="hair">
        <color theme="1"/>
      </right>
      <top style="thin">
        <color theme="1"/>
      </top>
      <bottom/>
      <diagonal/>
    </border>
    <border>
      <left style="hair">
        <color theme="1"/>
      </left>
      <right style="thin">
        <color theme="1"/>
      </right>
      <top style="thin">
        <color theme="1"/>
      </top>
      <bottom/>
      <diagonal/>
    </border>
    <border>
      <left style="thin">
        <color theme="1"/>
      </left>
      <right style="hair">
        <color theme="1"/>
      </right>
      <top/>
      <bottom/>
      <diagonal/>
    </border>
    <border>
      <left style="hair">
        <color theme="1"/>
      </left>
      <right style="thin">
        <color theme="1"/>
      </right>
      <top/>
      <bottom/>
      <diagonal/>
    </border>
    <border>
      <left style="thin">
        <color theme="1"/>
      </left>
      <right style="hair">
        <color theme="1"/>
      </right>
      <top style="hair">
        <color theme="1"/>
      </top>
      <bottom/>
      <diagonal/>
    </border>
    <border>
      <left style="hair">
        <color theme="1"/>
      </left>
      <right style="thin">
        <color theme="1"/>
      </right>
      <top style="hair">
        <color theme="1"/>
      </top>
      <bottom/>
      <diagonal/>
    </border>
    <border>
      <left style="thin">
        <color theme="1"/>
      </left>
      <right style="thin">
        <color theme="1"/>
      </right>
      <top style="hair">
        <color theme="1"/>
      </top>
      <bottom/>
      <diagonal/>
    </border>
    <border>
      <left style="thin">
        <color theme="1"/>
      </left>
      <right style="hair">
        <color theme="1"/>
      </right>
      <top/>
      <bottom style="hair">
        <color theme="1"/>
      </bottom>
      <diagonal/>
    </border>
    <border>
      <left style="hair">
        <color theme="1"/>
      </left>
      <right style="thin">
        <color theme="1"/>
      </right>
      <top/>
      <bottom style="hair">
        <color theme="1"/>
      </bottom>
      <diagonal/>
    </border>
    <border>
      <left style="thin">
        <color theme="1"/>
      </left>
      <right style="thin">
        <color theme="1"/>
      </right>
      <top/>
      <bottom style="hair">
        <color theme="1"/>
      </bottom>
      <diagonal/>
    </border>
    <border>
      <left style="thin">
        <color theme="1"/>
      </left>
      <right style="hair">
        <color theme="1"/>
      </right>
      <top/>
      <bottom style="double">
        <color theme="1"/>
      </bottom>
      <diagonal/>
    </border>
    <border>
      <left style="hair">
        <color theme="1"/>
      </left>
      <right style="thin">
        <color theme="1"/>
      </right>
      <top/>
      <bottom style="double">
        <color theme="1"/>
      </bottom>
      <diagonal/>
    </border>
    <border>
      <left style="thin">
        <color theme="1"/>
      </left>
      <right style="thin">
        <color theme="1"/>
      </right>
      <top/>
      <bottom style="double">
        <color theme="1"/>
      </bottom>
      <diagonal/>
    </border>
    <border>
      <left style="thin">
        <color theme="1"/>
      </left>
      <right style="hair">
        <color theme="1"/>
      </right>
      <top style="double">
        <color theme="1"/>
      </top>
      <bottom style="thin">
        <color theme="1"/>
      </bottom>
      <diagonal/>
    </border>
    <border>
      <left style="hair">
        <color theme="1"/>
      </left>
      <right style="thin">
        <color theme="1"/>
      </right>
      <top style="double">
        <color theme="1"/>
      </top>
      <bottom style="thin">
        <color theme="1"/>
      </bottom>
      <diagonal/>
    </border>
    <border>
      <left style="thin">
        <color theme="1"/>
      </left>
      <right style="thin">
        <color theme="1"/>
      </right>
      <top style="double">
        <color theme="1"/>
      </top>
      <bottom style="thin">
        <color theme="1"/>
      </bottom>
      <diagonal/>
    </border>
    <border>
      <left style="hair">
        <color theme="1"/>
      </left>
      <right style="hair">
        <color theme="1"/>
      </right>
      <top style="thin">
        <color theme="1"/>
      </top>
      <bottom style="thin">
        <color theme="1"/>
      </bottom>
      <diagonal/>
    </border>
    <border>
      <left style="hair">
        <color theme="1"/>
      </left>
      <right style="hair">
        <color theme="1"/>
      </right>
      <top style="thin">
        <color theme="1"/>
      </top>
      <bottom/>
      <diagonal/>
    </border>
    <border>
      <left style="hair">
        <color theme="1"/>
      </left>
      <right style="thin">
        <color theme="1"/>
      </right>
      <top style="thin">
        <color theme="1"/>
      </top>
      <bottom style="thin">
        <color theme="1"/>
      </bottom>
      <diagonal/>
    </border>
    <border>
      <left style="thin">
        <color theme="1"/>
      </left>
      <right style="hair">
        <color theme="1"/>
      </right>
      <top style="thin">
        <color theme="1"/>
      </top>
      <bottom style="thin">
        <color theme="1"/>
      </bottom>
      <diagonal/>
    </border>
    <border>
      <left style="thin">
        <color theme="1"/>
      </left>
      <right/>
      <top style="hair">
        <color theme="1"/>
      </top>
      <bottom/>
      <diagonal/>
    </border>
    <border>
      <left style="thin">
        <color theme="1"/>
      </left>
      <right/>
      <top/>
      <bottom style="hair">
        <color theme="1"/>
      </bottom>
      <diagonal/>
    </border>
    <border>
      <left style="hair">
        <color theme="1"/>
      </left>
      <right style="hair">
        <color theme="1"/>
      </right>
      <top/>
      <bottom/>
      <diagonal/>
    </border>
    <border>
      <left style="hair">
        <color theme="1"/>
      </left>
      <right style="thin">
        <color theme="1"/>
      </right>
      <top/>
      <bottom style="thin">
        <color theme="1"/>
      </bottom>
      <diagonal/>
    </border>
    <border>
      <left style="hair">
        <color theme="1"/>
      </left>
      <right style="hair">
        <color theme="1"/>
      </right>
      <top/>
      <bottom style="thin">
        <color theme="1"/>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0" fontId="3"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8" fillId="0" borderId="0">
      <alignment vertical="center"/>
    </xf>
    <xf numFmtId="0" fontId="4" fillId="0" borderId="0" applyFont="0" applyBorder="0" applyProtection="0">
      <alignment vertical="center"/>
    </xf>
    <xf numFmtId="0" fontId="4" fillId="0" borderId="0">
      <alignment vertical="center"/>
    </xf>
  </cellStyleXfs>
  <cellXfs count="217">
    <xf numFmtId="0" fontId="0" fillId="0" borderId="0" xfId="0"/>
    <xf numFmtId="38" fontId="9" fillId="2" borderId="0" xfId="2" applyFont="1" applyFill="1" applyBorder="1" applyAlignment="1">
      <alignment horizontal="right" vertical="center"/>
    </xf>
    <xf numFmtId="38" fontId="9" fillId="2" borderId="0" xfId="2" applyFont="1" applyFill="1" applyBorder="1" applyAlignment="1">
      <alignment vertical="center"/>
    </xf>
    <xf numFmtId="49" fontId="9" fillId="2" borderId="0" xfId="0" applyNumberFormat="1" applyFont="1" applyFill="1" applyAlignment="1">
      <alignment vertical="center"/>
    </xf>
    <xf numFmtId="0" fontId="9" fillId="2" borderId="0" xfId="0" applyFont="1" applyFill="1" applyAlignment="1">
      <alignment vertical="center"/>
    </xf>
    <xf numFmtId="0" fontId="9" fillId="2" borderId="0" xfId="0" applyFont="1" applyFill="1" applyAlignment="1">
      <alignment horizontal="center" vertical="center"/>
    </xf>
    <xf numFmtId="49" fontId="9" fillId="2" borderId="0" xfId="0" applyNumberFormat="1" applyFont="1" applyFill="1" applyAlignment="1">
      <alignment horizontal="center" vertical="center"/>
    </xf>
    <xf numFmtId="0" fontId="9" fillId="2" borderId="0" xfId="0" applyFont="1" applyFill="1" applyAlignment="1">
      <alignment horizontal="right" vertical="center"/>
    </xf>
    <xf numFmtId="176" fontId="9" fillId="2" borderId="0" xfId="2" applyNumberFormat="1" applyFont="1" applyFill="1" applyBorder="1" applyAlignment="1">
      <alignment vertical="center"/>
    </xf>
    <xf numFmtId="38" fontId="8" fillId="2" borderId="0" xfId="2" applyFont="1" applyFill="1" applyBorder="1" applyAlignment="1">
      <alignment vertical="center"/>
    </xf>
    <xf numFmtId="0" fontId="8" fillId="2" borderId="0" xfId="0" applyFont="1" applyFill="1" applyAlignment="1">
      <alignment horizontal="center" vertical="center"/>
    </xf>
    <xf numFmtId="183" fontId="8" fillId="2" borderId="0" xfId="0" applyNumberFormat="1" applyFont="1" applyFill="1" applyAlignment="1">
      <alignment horizontal="center" vertical="center"/>
    </xf>
    <xf numFmtId="183" fontId="8" fillId="2" borderId="0" xfId="0" applyNumberFormat="1" applyFont="1" applyFill="1" applyAlignment="1">
      <alignment vertical="center"/>
    </xf>
    <xf numFmtId="38" fontId="11" fillId="2" borderId="0" xfId="2" applyFont="1" applyFill="1" applyBorder="1" applyAlignment="1">
      <alignment horizontal="left" vertical="center"/>
    </xf>
    <xf numFmtId="38" fontId="9" fillId="2" borderId="0" xfId="0" applyNumberFormat="1" applyFont="1" applyFill="1" applyAlignment="1">
      <alignment vertical="center"/>
    </xf>
    <xf numFmtId="49" fontId="9" fillId="2" borderId="0" xfId="0" applyNumberFormat="1" applyFont="1" applyFill="1" applyAlignment="1">
      <alignment horizontal="right" vertical="center"/>
    </xf>
    <xf numFmtId="176" fontId="9" fillId="2" borderId="0" xfId="2" applyNumberFormat="1" applyFont="1" applyFill="1" applyAlignment="1">
      <alignment vertical="center"/>
    </xf>
    <xf numFmtId="40" fontId="9" fillId="2" borderId="0" xfId="2" applyNumberFormat="1" applyFont="1" applyFill="1" applyAlignment="1">
      <alignment vertical="center"/>
    </xf>
    <xf numFmtId="49" fontId="9" fillId="2" borderId="2" xfId="0" applyNumberFormat="1" applyFont="1" applyFill="1" applyBorder="1" applyAlignment="1">
      <alignment horizontal="center" vertical="center" wrapText="1"/>
    </xf>
    <xf numFmtId="38" fontId="8" fillId="2" borderId="3" xfId="2" applyFont="1" applyFill="1" applyBorder="1" applyAlignment="1">
      <alignment vertical="center"/>
    </xf>
    <xf numFmtId="182" fontId="8" fillId="2" borderId="4" xfId="0" applyNumberFormat="1" applyFont="1" applyFill="1" applyBorder="1" applyAlignment="1">
      <alignment horizontal="center" vertical="center"/>
    </xf>
    <xf numFmtId="49" fontId="9" fillId="2" borderId="5" xfId="0" applyNumberFormat="1" applyFont="1" applyFill="1" applyBorder="1" applyAlignment="1">
      <alignment vertical="center"/>
    </xf>
    <xf numFmtId="182" fontId="8" fillId="2" borderId="6" xfId="0" applyNumberFormat="1" applyFont="1" applyFill="1" applyBorder="1" applyAlignment="1">
      <alignment horizontal="center" vertical="center"/>
    </xf>
    <xf numFmtId="49" fontId="9" fillId="2" borderId="7" xfId="0" applyNumberFormat="1" applyFont="1" applyFill="1" applyBorder="1" applyAlignment="1">
      <alignment vertical="center"/>
    </xf>
    <xf numFmtId="182" fontId="8" fillId="2" borderId="8" xfId="0" applyNumberFormat="1" applyFont="1" applyFill="1" applyBorder="1" applyAlignment="1">
      <alignment horizontal="center" vertical="center"/>
    </xf>
    <xf numFmtId="49" fontId="9" fillId="2" borderId="9" xfId="0" applyNumberFormat="1" applyFont="1" applyFill="1" applyBorder="1" applyAlignment="1">
      <alignment vertical="center"/>
    </xf>
    <xf numFmtId="49" fontId="8" fillId="2" borderId="4" xfId="0" applyNumberFormat="1" applyFont="1" applyFill="1" applyBorder="1" applyAlignment="1">
      <alignment horizontal="center" vertical="center"/>
    </xf>
    <xf numFmtId="49" fontId="9" fillId="2" borderId="8" xfId="0" applyNumberFormat="1" applyFont="1" applyFill="1" applyBorder="1" applyAlignment="1">
      <alignment horizontal="center" vertical="center"/>
    </xf>
    <xf numFmtId="49" fontId="8" fillId="2" borderId="5" xfId="0" applyNumberFormat="1" applyFont="1" applyFill="1" applyBorder="1" applyAlignment="1">
      <alignment vertical="center"/>
    </xf>
    <xf numFmtId="49" fontId="8" fillId="2" borderId="10" xfId="0" applyNumberFormat="1" applyFont="1" applyFill="1" applyBorder="1" applyAlignment="1">
      <alignment horizontal="center" vertical="center"/>
    </xf>
    <xf numFmtId="49" fontId="9" fillId="2" borderId="11" xfId="0" applyNumberFormat="1" applyFont="1" applyFill="1" applyBorder="1" applyAlignment="1">
      <alignment horizontal="center" vertical="center" wrapText="1"/>
    </xf>
    <xf numFmtId="38" fontId="8" fillId="2" borderId="10" xfId="2" applyFont="1" applyFill="1" applyBorder="1" applyAlignment="1">
      <alignment vertical="center"/>
    </xf>
    <xf numFmtId="38" fontId="8" fillId="2" borderId="12" xfId="2" applyFont="1" applyFill="1" applyBorder="1" applyAlignment="1">
      <alignment vertical="center"/>
    </xf>
    <xf numFmtId="38" fontId="9" fillId="2" borderId="12" xfId="2" applyFont="1" applyFill="1" applyBorder="1" applyAlignment="1">
      <alignment vertical="center"/>
    </xf>
    <xf numFmtId="183" fontId="8" fillId="2" borderId="0" xfId="0" applyNumberFormat="1" applyFont="1" applyFill="1" applyAlignment="1">
      <alignment horizontal="left" vertical="center"/>
    </xf>
    <xf numFmtId="49" fontId="8" fillId="3" borderId="10" xfId="0" applyNumberFormat="1" applyFont="1" applyFill="1" applyBorder="1" applyAlignment="1">
      <alignment horizontal="center" vertical="center"/>
    </xf>
    <xf numFmtId="49" fontId="9" fillId="3" borderId="11" xfId="0" applyNumberFormat="1" applyFont="1" applyFill="1" applyBorder="1" applyAlignment="1">
      <alignment horizontal="center" vertical="center" wrapText="1"/>
    </xf>
    <xf numFmtId="38" fontId="8" fillId="3" borderId="10" xfId="2" applyFont="1" applyFill="1" applyBorder="1" applyAlignment="1">
      <alignment vertical="center"/>
    </xf>
    <xf numFmtId="38" fontId="8" fillId="3" borderId="12" xfId="2" applyFont="1" applyFill="1" applyBorder="1" applyAlignment="1">
      <alignment vertical="center"/>
    </xf>
    <xf numFmtId="182" fontId="8" fillId="4" borderId="13" xfId="0" applyNumberFormat="1" applyFont="1" applyFill="1" applyBorder="1" applyAlignment="1">
      <alignment horizontal="center" vertical="center"/>
    </xf>
    <xf numFmtId="49" fontId="9" fillId="4" borderId="14" xfId="0" applyNumberFormat="1" applyFont="1" applyFill="1" applyBorder="1" applyAlignment="1">
      <alignment vertical="center"/>
    </xf>
    <xf numFmtId="38" fontId="8" fillId="4" borderId="15" xfId="2" applyFont="1" applyFill="1" applyBorder="1" applyAlignment="1">
      <alignment vertical="center"/>
    </xf>
    <xf numFmtId="38" fontId="8" fillId="4" borderId="16" xfId="2" applyFont="1" applyFill="1" applyBorder="1" applyAlignment="1">
      <alignment vertical="center"/>
    </xf>
    <xf numFmtId="182" fontId="8" fillId="3" borderId="13" xfId="0" applyNumberFormat="1" applyFont="1" applyFill="1" applyBorder="1" applyAlignment="1">
      <alignment horizontal="center" vertical="center"/>
    </xf>
    <xf numFmtId="49" fontId="9" fillId="3" borderId="14" xfId="0" applyNumberFormat="1" applyFont="1" applyFill="1" applyBorder="1" applyAlignment="1">
      <alignment vertical="center"/>
    </xf>
    <xf numFmtId="38" fontId="9" fillId="3" borderId="15" xfId="2" applyFont="1" applyFill="1" applyBorder="1" applyAlignment="1">
      <alignment vertical="center"/>
    </xf>
    <xf numFmtId="38" fontId="9" fillId="3" borderId="16" xfId="2" applyFont="1" applyFill="1" applyBorder="1" applyAlignment="1">
      <alignment vertical="center"/>
    </xf>
    <xf numFmtId="49" fontId="9" fillId="2" borderId="10" xfId="0" applyNumberFormat="1" applyFont="1" applyFill="1" applyBorder="1" applyAlignment="1">
      <alignment vertical="center"/>
    </xf>
    <xf numFmtId="0" fontId="9" fillId="2" borderId="0" xfId="5" applyFont="1" applyFill="1">
      <alignment vertical="center"/>
    </xf>
    <xf numFmtId="177" fontId="9" fillId="2" borderId="0" xfId="2" applyNumberFormat="1" applyFont="1" applyFill="1" applyAlignment="1">
      <alignment vertical="center"/>
    </xf>
    <xf numFmtId="0" fontId="8" fillId="2" borderId="0" xfId="5" applyFont="1" applyFill="1" applyBorder="1" applyAlignment="1">
      <alignment horizontal="center" vertical="center"/>
    </xf>
    <xf numFmtId="0" fontId="9" fillId="2" borderId="0" xfId="5" applyFont="1" applyFill="1" applyBorder="1" applyAlignment="1">
      <alignment horizontal="center" vertical="center"/>
    </xf>
    <xf numFmtId="0" fontId="9" fillId="2" borderId="0" xfId="5" applyFont="1" applyFill="1" applyAlignment="1">
      <alignment horizontal="left" vertical="center"/>
    </xf>
    <xf numFmtId="0" fontId="9" fillId="2" borderId="0" xfId="5" applyFont="1" applyFill="1" applyAlignment="1">
      <alignment horizontal="right" vertical="center"/>
    </xf>
    <xf numFmtId="40" fontId="8" fillId="3" borderId="10" xfId="2" applyNumberFormat="1" applyFont="1" applyFill="1" applyBorder="1" applyAlignment="1">
      <alignment vertical="center"/>
    </xf>
    <xf numFmtId="40" fontId="8" fillId="3" borderId="12" xfId="2" applyNumberFormat="1" applyFont="1" applyFill="1" applyBorder="1" applyAlignment="1">
      <alignment vertical="center"/>
    </xf>
    <xf numFmtId="178" fontId="8" fillId="2" borderId="3" xfId="2" applyNumberFormat="1" applyFont="1" applyFill="1" applyBorder="1" applyAlignment="1">
      <alignment vertical="center"/>
    </xf>
    <xf numFmtId="178" fontId="8" fillId="3" borderId="10" xfId="2" applyNumberFormat="1" applyFont="1" applyFill="1" applyBorder="1" applyAlignment="1">
      <alignment vertical="center"/>
    </xf>
    <xf numFmtId="178" fontId="8" fillId="2" borderId="0" xfId="2" applyNumberFormat="1" applyFont="1" applyFill="1" applyBorder="1" applyAlignment="1">
      <alignment vertical="center"/>
    </xf>
    <xf numFmtId="178" fontId="8" fillId="3" borderId="12" xfId="2" applyNumberFormat="1" applyFont="1" applyFill="1" applyBorder="1" applyAlignment="1">
      <alignment vertical="center"/>
    </xf>
    <xf numFmtId="178" fontId="8" fillId="4" borderId="15" xfId="2" applyNumberFormat="1" applyFont="1" applyFill="1" applyBorder="1" applyAlignment="1">
      <alignment vertical="center"/>
    </xf>
    <xf numFmtId="38" fontId="8" fillId="2" borderId="4" xfId="2" applyFont="1" applyFill="1" applyBorder="1" applyAlignment="1">
      <alignment vertical="center"/>
    </xf>
    <xf numFmtId="38" fontId="8" fillId="2" borderId="6" xfId="2" applyFont="1" applyFill="1" applyBorder="1" applyAlignment="1">
      <alignment vertical="center"/>
    </xf>
    <xf numFmtId="49" fontId="9" fillId="2" borderId="9" xfId="0" applyNumberFormat="1" applyFont="1" applyFill="1" applyBorder="1" applyAlignment="1">
      <alignment horizontal="center" vertical="center" wrapText="1"/>
    </xf>
    <xf numFmtId="178" fontId="8" fillId="2" borderId="5" xfId="2" applyNumberFormat="1" applyFont="1" applyFill="1" applyBorder="1" applyAlignment="1">
      <alignment vertical="center"/>
    </xf>
    <xf numFmtId="178" fontId="8" fillId="2" borderId="7" xfId="2" applyNumberFormat="1" applyFont="1" applyFill="1" applyBorder="1" applyAlignment="1">
      <alignment vertical="center"/>
    </xf>
    <xf numFmtId="178" fontId="8" fillId="4" borderId="14" xfId="2" applyNumberFormat="1" applyFont="1" applyFill="1" applyBorder="1" applyAlignment="1">
      <alignment vertical="center"/>
    </xf>
    <xf numFmtId="182" fontId="8" fillId="5" borderId="6" xfId="0" applyNumberFormat="1" applyFont="1" applyFill="1" applyBorder="1" applyAlignment="1">
      <alignment horizontal="center" vertical="center"/>
    </xf>
    <xf numFmtId="49" fontId="9" fillId="5" borderId="7" xfId="0" applyNumberFormat="1" applyFont="1" applyFill="1" applyBorder="1" applyAlignment="1">
      <alignment vertical="center"/>
    </xf>
    <xf numFmtId="178" fontId="8" fillId="5" borderId="0" xfId="2" applyNumberFormat="1" applyFont="1" applyFill="1" applyBorder="1" applyAlignment="1">
      <alignment vertical="center"/>
    </xf>
    <xf numFmtId="178" fontId="8" fillId="5" borderId="7" xfId="2" applyNumberFormat="1" applyFont="1" applyFill="1" applyBorder="1" applyAlignment="1">
      <alignment vertical="center"/>
    </xf>
    <xf numFmtId="178" fontId="8" fillId="2" borderId="10" xfId="2" applyNumberFormat="1" applyFont="1" applyFill="1" applyBorder="1" applyAlignment="1">
      <alignment vertical="center"/>
    </xf>
    <xf numFmtId="178" fontId="8" fillId="2" borderId="12" xfId="2" applyNumberFormat="1" applyFont="1" applyFill="1" applyBorder="1" applyAlignment="1">
      <alignment vertical="center"/>
    </xf>
    <xf numFmtId="178" fontId="8" fillId="2" borderId="11" xfId="2" applyNumberFormat="1" applyFont="1" applyFill="1" applyBorder="1" applyAlignment="1">
      <alignment vertical="center"/>
    </xf>
    <xf numFmtId="40" fontId="8" fillId="2" borderId="10" xfId="2" applyNumberFormat="1" applyFont="1" applyFill="1" applyBorder="1" applyAlignment="1">
      <alignment vertical="center"/>
    </xf>
    <xf numFmtId="40" fontId="8" fillId="2" borderId="12" xfId="2" applyNumberFormat="1" applyFont="1" applyFill="1" applyBorder="1" applyAlignment="1">
      <alignment vertical="center"/>
    </xf>
    <xf numFmtId="40" fontId="8" fillId="2" borderId="11" xfId="2" applyNumberFormat="1" applyFont="1" applyFill="1" applyBorder="1" applyAlignment="1">
      <alignment vertical="center"/>
    </xf>
    <xf numFmtId="182" fontId="8" fillId="3" borderId="8" xfId="0" applyNumberFormat="1" applyFont="1" applyFill="1" applyBorder="1" applyAlignment="1">
      <alignment horizontal="center" vertical="center"/>
    </xf>
    <xf numFmtId="49" fontId="9" fillId="3" borderId="9" xfId="0" applyNumberFormat="1" applyFont="1" applyFill="1" applyBorder="1" applyAlignment="1">
      <alignment vertical="center"/>
    </xf>
    <xf numFmtId="40" fontId="8" fillId="3" borderId="11" xfId="2" applyNumberFormat="1" applyFont="1" applyFill="1" applyBorder="1" applyAlignment="1">
      <alignment vertical="center"/>
    </xf>
    <xf numFmtId="49" fontId="9" fillId="2" borderId="8" xfId="0" applyNumberFormat="1" applyFont="1" applyFill="1" applyBorder="1" applyAlignment="1">
      <alignment horizontal="center" vertical="center" wrapText="1"/>
    </xf>
    <xf numFmtId="40" fontId="8" fillId="2" borderId="4" xfId="2" applyNumberFormat="1" applyFont="1" applyFill="1" applyBorder="1" applyAlignment="1">
      <alignment vertical="center"/>
    </xf>
    <xf numFmtId="40" fontId="8" fillId="2" borderId="5" xfId="2" applyNumberFormat="1" applyFont="1" applyFill="1" applyBorder="1" applyAlignment="1">
      <alignment vertical="center"/>
    </xf>
    <xf numFmtId="40" fontId="8" fillId="2" borderId="6" xfId="2" applyNumberFormat="1" applyFont="1" applyFill="1" applyBorder="1" applyAlignment="1">
      <alignment vertical="center"/>
    </xf>
    <xf numFmtId="40" fontId="8" fillId="2" borderId="7" xfId="2" applyNumberFormat="1" applyFont="1" applyFill="1" applyBorder="1" applyAlignment="1">
      <alignment vertical="center"/>
    </xf>
    <xf numFmtId="40" fontId="8" fillId="2" borderId="8" xfId="2" applyNumberFormat="1" applyFont="1" applyFill="1" applyBorder="1" applyAlignment="1">
      <alignment vertical="center"/>
    </xf>
    <xf numFmtId="40" fontId="8" fillId="2" borderId="9" xfId="2" applyNumberFormat="1" applyFont="1" applyFill="1" applyBorder="1" applyAlignment="1">
      <alignment vertical="center"/>
    </xf>
    <xf numFmtId="40" fontId="8" fillId="3" borderId="8" xfId="2" applyNumberFormat="1" applyFont="1" applyFill="1" applyBorder="1" applyAlignment="1">
      <alignment vertical="center"/>
    </xf>
    <xf numFmtId="40" fontId="8" fillId="3" borderId="9" xfId="2" applyNumberFormat="1" applyFont="1" applyFill="1" applyBorder="1" applyAlignment="1">
      <alignment vertical="center"/>
    </xf>
    <xf numFmtId="183" fontId="9" fillId="2" borderId="0" xfId="0" applyNumberFormat="1" applyFont="1" applyFill="1" applyAlignment="1">
      <alignment horizontal="left" vertical="center"/>
    </xf>
    <xf numFmtId="49" fontId="8" fillId="2" borderId="4" xfId="0" applyNumberFormat="1" applyFont="1" applyFill="1" applyBorder="1" applyAlignment="1">
      <alignment horizontal="centerContinuous" vertical="center"/>
    </xf>
    <xf numFmtId="49" fontId="8" fillId="2" borderId="15" xfId="0" applyNumberFormat="1" applyFont="1" applyFill="1" applyBorder="1" applyAlignment="1">
      <alignment horizontal="centerContinuous" vertical="center"/>
    </xf>
    <xf numFmtId="49" fontId="8" fillId="2" borderId="14" xfId="0" applyNumberFormat="1" applyFont="1" applyFill="1" applyBorder="1" applyAlignment="1">
      <alignment horizontal="centerContinuous" vertical="center"/>
    </xf>
    <xf numFmtId="49" fontId="8" fillId="2" borderId="16" xfId="0" applyNumberFormat="1" applyFont="1" applyFill="1" applyBorder="1" applyAlignment="1">
      <alignment horizontal="centerContinuous" vertical="center"/>
    </xf>
    <xf numFmtId="49" fontId="8" fillId="2" borderId="13" xfId="0" applyNumberFormat="1" applyFont="1" applyFill="1" applyBorder="1" applyAlignment="1">
      <alignment horizontal="centerContinuous" vertical="center"/>
    </xf>
    <xf numFmtId="49" fontId="9" fillId="2" borderId="17" xfId="0" applyNumberFormat="1" applyFont="1" applyFill="1" applyBorder="1" applyAlignment="1">
      <alignment horizontal="center" vertical="center" wrapText="1"/>
    </xf>
    <xf numFmtId="49" fontId="9" fillId="2" borderId="14" xfId="0" applyNumberFormat="1" applyFont="1" applyFill="1" applyBorder="1" applyAlignment="1">
      <alignment horizontal="center" vertical="center" wrapText="1"/>
    </xf>
    <xf numFmtId="40" fontId="8" fillId="2" borderId="18" xfId="2" applyNumberFormat="1" applyFont="1" applyFill="1" applyBorder="1" applyAlignment="1">
      <alignment vertical="center"/>
    </xf>
    <xf numFmtId="40" fontId="8" fillId="2" borderId="19" xfId="2" applyNumberFormat="1" applyFont="1" applyFill="1" applyBorder="1" applyAlignment="1">
      <alignment vertical="center"/>
    </xf>
    <xf numFmtId="40" fontId="8" fillId="2" borderId="20" xfId="2" applyNumberFormat="1" applyFont="1" applyFill="1" applyBorder="1" applyAlignment="1">
      <alignment vertical="center"/>
    </xf>
    <xf numFmtId="40" fontId="8" fillId="3" borderId="20" xfId="2" applyNumberFormat="1" applyFont="1" applyFill="1" applyBorder="1" applyAlignment="1">
      <alignment vertical="center"/>
    </xf>
    <xf numFmtId="178" fontId="8" fillId="2" borderId="4" xfId="2" applyNumberFormat="1" applyFont="1" applyFill="1" applyBorder="1" applyAlignment="1">
      <alignment vertical="center"/>
    </xf>
    <xf numFmtId="178" fontId="8" fillId="2" borderId="6" xfId="2" applyNumberFormat="1" applyFont="1" applyFill="1" applyBorder="1" applyAlignment="1">
      <alignment vertical="center"/>
    </xf>
    <xf numFmtId="178" fontId="8" fillId="2" borderId="8" xfId="2" applyNumberFormat="1" applyFont="1" applyFill="1" applyBorder="1" applyAlignment="1">
      <alignment vertical="center"/>
    </xf>
    <xf numFmtId="178" fontId="8" fillId="3" borderId="8" xfId="2" applyNumberFormat="1" applyFont="1" applyFill="1" applyBorder="1" applyAlignment="1">
      <alignment vertical="center"/>
    </xf>
    <xf numFmtId="49" fontId="9" fillId="3" borderId="8" xfId="0" applyNumberFormat="1" applyFont="1" applyFill="1" applyBorder="1" applyAlignment="1">
      <alignment horizontal="center" vertical="center" wrapText="1"/>
    </xf>
    <xf numFmtId="40" fontId="8" fillId="3" borderId="4" xfId="2" applyNumberFormat="1" applyFont="1" applyFill="1" applyBorder="1" applyAlignment="1">
      <alignment vertical="center"/>
    </xf>
    <xf numFmtId="40" fontId="8" fillId="3" borderId="6" xfId="2" applyNumberFormat="1" applyFont="1" applyFill="1" applyBorder="1" applyAlignment="1">
      <alignment vertical="center"/>
    </xf>
    <xf numFmtId="0" fontId="13" fillId="2" borderId="0" xfId="1" applyFont="1" applyFill="1" applyAlignment="1" applyProtection="1">
      <alignment vertical="center"/>
    </xf>
    <xf numFmtId="49" fontId="9" fillId="2" borderId="15" xfId="0" applyNumberFormat="1" applyFont="1" applyFill="1" applyBorder="1" applyAlignment="1">
      <alignment horizontal="centerContinuous" vertical="center"/>
    </xf>
    <xf numFmtId="177" fontId="8" fillId="2" borderId="4" xfId="2" applyNumberFormat="1" applyFont="1" applyFill="1" applyBorder="1" applyAlignment="1">
      <alignment vertical="center"/>
    </xf>
    <xf numFmtId="49" fontId="8" fillId="2" borderId="4" xfId="0" applyNumberFormat="1" applyFont="1" applyFill="1" applyBorder="1" applyAlignment="1">
      <alignment horizontal="left" vertical="center"/>
    </xf>
    <xf numFmtId="49" fontId="8" fillId="2" borderId="3" xfId="0" applyNumberFormat="1" applyFont="1" applyFill="1" applyBorder="1" applyAlignment="1">
      <alignment horizontal="left" vertical="center"/>
    </xf>
    <xf numFmtId="49" fontId="8" fillId="2" borderId="5" xfId="0" applyNumberFormat="1" applyFont="1" applyFill="1" applyBorder="1" applyAlignment="1">
      <alignment horizontal="left" vertical="center"/>
    </xf>
    <xf numFmtId="0" fontId="9" fillId="2" borderId="0" xfId="5" applyFont="1" applyFill="1" applyAlignment="1">
      <alignment horizontal="left" vertical="center" indent="1"/>
    </xf>
    <xf numFmtId="0" fontId="9" fillId="2" borderId="0" xfId="0" applyFont="1" applyFill="1" applyAlignment="1">
      <alignment horizontal="left" vertical="center" indent="1"/>
    </xf>
    <xf numFmtId="177" fontId="8" fillId="2" borderId="6" xfId="2" applyNumberFormat="1" applyFont="1" applyFill="1" applyBorder="1" applyAlignment="1">
      <alignment vertical="center"/>
    </xf>
    <xf numFmtId="177" fontId="8" fillId="2" borderId="8" xfId="2" applyNumberFormat="1" applyFont="1" applyFill="1" applyBorder="1" applyAlignment="1">
      <alignment vertical="center"/>
    </xf>
    <xf numFmtId="182" fontId="8" fillId="2" borderId="3" xfId="0" applyNumberFormat="1" applyFont="1" applyFill="1" applyBorder="1" applyAlignment="1">
      <alignment horizontal="center" vertical="center"/>
    </xf>
    <xf numFmtId="182" fontId="8" fillId="3" borderId="10" xfId="0" applyNumberFormat="1" applyFont="1" applyFill="1" applyBorder="1" applyAlignment="1">
      <alignment horizontal="center" vertical="center"/>
    </xf>
    <xf numFmtId="182" fontId="8" fillId="2" borderId="10" xfId="0" applyNumberFormat="1" applyFont="1" applyFill="1" applyBorder="1" applyAlignment="1">
      <alignment horizontal="center" vertical="center"/>
    </xf>
    <xf numFmtId="182" fontId="8" fillId="2" borderId="5" xfId="0" applyNumberFormat="1" applyFont="1" applyFill="1" applyBorder="1" applyAlignment="1">
      <alignment horizontal="center" vertical="center"/>
    </xf>
    <xf numFmtId="0" fontId="9" fillId="2" borderId="16" xfId="0" applyFont="1" applyFill="1" applyBorder="1" applyAlignment="1">
      <alignment horizontal="center" vertical="center" wrapText="1"/>
    </xf>
    <xf numFmtId="180" fontId="8" fillId="2" borderId="16" xfId="6" applyNumberFormat="1" applyFont="1" applyFill="1" applyBorder="1" applyProtection="1">
      <alignment vertical="center"/>
      <protection hidden="1"/>
    </xf>
    <xf numFmtId="180" fontId="8" fillId="2" borderId="21" xfId="6" applyNumberFormat="1" applyFont="1" applyFill="1" applyBorder="1" applyProtection="1">
      <alignment vertical="center"/>
      <protection hidden="1"/>
    </xf>
    <xf numFmtId="180" fontId="8" fillId="2" borderId="22" xfId="6" applyNumberFormat="1" applyFont="1" applyFill="1" applyBorder="1" applyProtection="1">
      <alignment vertical="center"/>
      <protection hidden="1"/>
    </xf>
    <xf numFmtId="180" fontId="8" fillId="2" borderId="10" xfId="6" applyNumberFormat="1" applyFont="1" applyFill="1" applyBorder="1" applyProtection="1">
      <alignment vertical="center"/>
      <protection hidden="1"/>
    </xf>
    <xf numFmtId="180" fontId="8" fillId="2" borderId="23" xfId="6" applyNumberFormat="1" applyFont="1" applyFill="1" applyBorder="1" applyProtection="1">
      <alignment vertical="center"/>
      <protection hidden="1"/>
    </xf>
    <xf numFmtId="180" fontId="8" fillId="2" borderId="24" xfId="6" applyNumberFormat="1" applyFont="1" applyFill="1" applyBorder="1" applyProtection="1">
      <alignment vertical="center"/>
      <protection hidden="1"/>
    </xf>
    <xf numFmtId="180" fontId="8" fillId="2" borderId="12" xfId="6" applyNumberFormat="1" applyFont="1" applyFill="1" applyBorder="1" applyProtection="1">
      <alignment vertical="center"/>
      <protection hidden="1"/>
    </xf>
    <xf numFmtId="180" fontId="8" fillId="2" borderId="25" xfId="6" applyNumberFormat="1" applyFont="1" applyFill="1" applyBorder="1" applyProtection="1">
      <alignment vertical="center"/>
      <protection hidden="1"/>
    </xf>
    <xf numFmtId="180" fontId="8" fillId="2" borderId="26" xfId="6" applyNumberFormat="1" applyFont="1" applyFill="1" applyBorder="1" applyProtection="1">
      <alignment vertical="center"/>
      <protection hidden="1"/>
    </xf>
    <xf numFmtId="180" fontId="8" fillId="2" borderId="27" xfId="6" applyNumberFormat="1" applyFont="1" applyFill="1" applyBorder="1" applyProtection="1">
      <alignment vertical="center"/>
      <protection hidden="1"/>
    </xf>
    <xf numFmtId="180" fontId="8" fillId="2" borderId="28" xfId="6" applyNumberFormat="1" applyFont="1" applyFill="1" applyBorder="1" applyProtection="1">
      <alignment vertical="center"/>
      <protection hidden="1"/>
    </xf>
    <xf numFmtId="180" fontId="8" fillId="2" borderId="29" xfId="6" applyNumberFormat="1" applyFont="1" applyFill="1" applyBorder="1" applyProtection="1">
      <alignment vertical="center"/>
      <protection hidden="1"/>
    </xf>
    <xf numFmtId="180" fontId="8" fillId="2" borderId="30" xfId="6" applyNumberFormat="1" applyFont="1" applyFill="1" applyBorder="1" applyProtection="1">
      <alignment vertical="center"/>
      <protection hidden="1"/>
    </xf>
    <xf numFmtId="180" fontId="8" fillId="2" borderId="31" xfId="6" applyNumberFormat="1" applyFont="1" applyFill="1" applyBorder="1" applyProtection="1">
      <alignment vertical="center"/>
      <protection hidden="1"/>
    </xf>
    <xf numFmtId="180" fontId="8" fillId="2" borderId="32" xfId="6" applyNumberFormat="1" applyFont="1" applyFill="1" applyBorder="1" applyProtection="1">
      <alignment vertical="center"/>
      <protection hidden="1"/>
    </xf>
    <xf numFmtId="180" fontId="8" fillId="2" borderId="33" xfId="6" applyNumberFormat="1" applyFont="1" applyFill="1" applyBorder="1" applyProtection="1">
      <alignment vertical="center"/>
      <protection hidden="1"/>
    </xf>
    <xf numFmtId="180" fontId="8" fillId="2" borderId="34" xfId="6" applyNumberFormat="1" applyFont="1" applyFill="1" applyBorder="1" applyProtection="1">
      <alignment vertical="center"/>
      <protection hidden="1"/>
    </xf>
    <xf numFmtId="180" fontId="8" fillId="2" borderId="35" xfId="6" applyNumberFormat="1" applyFont="1" applyFill="1" applyBorder="1" applyProtection="1">
      <alignment vertical="center"/>
      <protection hidden="1"/>
    </xf>
    <xf numFmtId="180" fontId="8" fillId="2" borderId="36" xfId="6" applyNumberFormat="1" applyFont="1" applyFill="1" applyBorder="1" applyProtection="1">
      <alignment vertical="center"/>
      <protection hidden="1"/>
    </xf>
    <xf numFmtId="38" fontId="9" fillId="2" borderId="0" xfId="2" applyFont="1" applyFill="1" applyBorder="1" applyAlignment="1" applyProtection="1">
      <alignment horizontal="right" vertical="center"/>
      <protection hidden="1"/>
    </xf>
    <xf numFmtId="0" fontId="9" fillId="2" borderId="0" xfId="6" applyFont="1" applyFill="1" applyProtection="1">
      <alignment vertical="center"/>
      <protection hidden="1"/>
    </xf>
    <xf numFmtId="38" fontId="9" fillId="2" borderId="0" xfId="3" applyFont="1" applyFill="1" applyBorder="1" applyAlignment="1" applyProtection="1">
      <protection hidden="1"/>
    </xf>
    <xf numFmtId="38" fontId="9" fillId="2" borderId="0" xfId="3" applyFont="1" applyFill="1" applyBorder="1" applyAlignment="1" applyProtection="1">
      <alignment vertical="center"/>
      <protection hidden="1"/>
    </xf>
    <xf numFmtId="0" fontId="19" fillId="2" borderId="0" xfId="4" applyFont="1" applyFill="1" applyProtection="1">
      <alignment vertical="center"/>
      <protection hidden="1"/>
    </xf>
    <xf numFmtId="0" fontId="10" fillId="2" borderId="0" xfId="0" applyFont="1" applyFill="1" applyAlignment="1" applyProtection="1">
      <alignment vertical="center"/>
      <protection hidden="1"/>
    </xf>
    <xf numFmtId="0" fontId="9" fillId="6" borderId="21" xfId="6" applyFont="1" applyFill="1" applyBorder="1" applyAlignment="1" applyProtection="1">
      <alignment horizontal="centerContinuous" vertical="center" wrapText="1"/>
      <protection hidden="1"/>
    </xf>
    <xf numFmtId="0" fontId="9" fillId="6" borderId="37" xfId="6" applyFont="1" applyFill="1" applyBorder="1" applyAlignment="1" applyProtection="1">
      <alignment horizontal="centerContinuous" vertical="center" wrapText="1"/>
      <protection hidden="1"/>
    </xf>
    <xf numFmtId="0" fontId="9" fillId="6" borderId="38" xfId="6" applyFont="1" applyFill="1" applyBorder="1" applyAlignment="1" applyProtection="1">
      <alignment horizontal="centerContinuous" vertical="center" wrapText="1"/>
      <protection hidden="1"/>
    </xf>
    <xf numFmtId="0" fontId="9" fillId="6" borderId="39" xfId="6" applyFont="1" applyFill="1" applyBorder="1" applyAlignment="1" applyProtection="1">
      <alignment horizontal="centerContinuous" vertical="center" wrapText="1"/>
      <protection hidden="1"/>
    </xf>
    <xf numFmtId="38" fontId="9" fillId="6" borderId="16" xfId="2" applyFont="1" applyFill="1" applyBorder="1" applyAlignment="1" applyProtection="1">
      <alignment horizontal="center" vertical="center" wrapText="1"/>
      <protection hidden="1"/>
    </xf>
    <xf numFmtId="0" fontId="9" fillId="6" borderId="4" xfId="6" applyFont="1" applyFill="1" applyBorder="1" applyAlignment="1" applyProtection="1">
      <alignment horizontal="centerContinuous" vertical="center"/>
      <protection hidden="1"/>
    </xf>
    <xf numFmtId="0" fontId="9" fillId="6" borderId="3" xfId="6" applyFont="1" applyFill="1" applyBorder="1" applyAlignment="1" applyProtection="1">
      <alignment horizontal="centerContinuous" vertical="center"/>
      <protection hidden="1"/>
    </xf>
    <xf numFmtId="0" fontId="9" fillId="6" borderId="5" xfId="6" applyFont="1" applyFill="1" applyBorder="1" applyAlignment="1" applyProtection="1">
      <alignment horizontal="centerContinuous" vertical="center"/>
      <protection hidden="1"/>
    </xf>
    <xf numFmtId="0" fontId="8" fillId="0" borderId="40" xfId="6" applyFont="1" applyBorder="1" applyAlignment="1" applyProtection="1">
      <alignment horizontal="centerContinuous" vertical="center"/>
      <protection hidden="1"/>
    </xf>
    <xf numFmtId="0" fontId="8" fillId="0" borderId="37" xfId="6" applyFont="1" applyBorder="1" applyAlignment="1" applyProtection="1">
      <alignment horizontal="left" vertical="center" indent="1"/>
      <protection hidden="1"/>
    </xf>
    <xf numFmtId="179" fontId="8" fillId="0" borderId="37" xfId="6" applyNumberFormat="1" applyFont="1" applyBorder="1" applyProtection="1">
      <alignment vertical="center"/>
      <protection hidden="1"/>
    </xf>
    <xf numFmtId="179" fontId="8" fillId="0" borderId="39" xfId="6" applyNumberFormat="1" applyFont="1" applyBorder="1" applyProtection="1">
      <alignment vertical="center"/>
      <protection hidden="1"/>
    </xf>
    <xf numFmtId="0" fontId="9" fillId="2" borderId="13" xfId="6" applyFont="1" applyFill="1" applyBorder="1" applyAlignment="1" applyProtection="1">
      <alignment horizontal="center" vertical="center"/>
      <protection hidden="1"/>
    </xf>
    <xf numFmtId="181" fontId="8" fillId="0" borderId="15" xfId="6" applyNumberFormat="1" applyFont="1" applyBorder="1" applyProtection="1">
      <alignment vertical="center"/>
      <protection hidden="1"/>
    </xf>
    <xf numFmtId="0" fontId="9" fillId="2" borderId="14" xfId="6" applyFont="1" applyFill="1" applyBorder="1" applyAlignment="1" applyProtection="1">
      <alignment horizontal="center" vertical="center"/>
      <protection hidden="1"/>
    </xf>
    <xf numFmtId="0" fontId="9" fillId="2" borderId="3" xfId="6" applyFont="1" applyFill="1" applyBorder="1" applyAlignment="1" applyProtection="1">
      <alignment horizontal="left" vertical="center"/>
      <protection hidden="1"/>
    </xf>
    <xf numFmtId="0" fontId="9" fillId="2" borderId="0" xfId="6" applyFont="1" applyFill="1" applyAlignment="1" applyProtection="1">
      <alignment horizontal="left" vertical="center"/>
      <protection hidden="1"/>
    </xf>
    <xf numFmtId="38" fontId="9" fillId="6" borderId="1" xfId="2" applyFont="1" applyFill="1" applyBorder="1" applyAlignment="1" applyProtection="1">
      <alignment horizontal="center" vertical="center" wrapText="1"/>
      <protection hidden="1"/>
    </xf>
    <xf numFmtId="0" fontId="9" fillId="6" borderId="10" xfId="6" applyFont="1" applyFill="1" applyBorder="1" applyAlignment="1" applyProtection="1">
      <alignment horizontal="center" vertical="center"/>
      <protection hidden="1"/>
    </xf>
    <xf numFmtId="0" fontId="20" fillId="6" borderId="40" xfId="4" applyFont="1" applyFill="1" applyBorder="1" applyAlignment="1" applyProtection="1">
      <alignment horizontal="center" vertical="center" wrapText="1"/>
      <protection hidden="1"/>
    </xf>
    <xf numFmtId="0" fontId="20" fillId="6" borderId="39" xfId="4" applyFont="1" applyFill="1" applyBorder="1" applyAlignment="1" applyProtection="1">
      <alignment horizontal="centerContinuous" vertical="center" wrapText="1"/>
      <protection hidden="1"/>
    </xf>
    <xf numFmtId="0" fontId="20" fillId="6" borderId="16" xfId="4" applyFont="1" applyFill="1" applyBorder="1" applyAlignment="1" applyProtection="1">
      <alignment horizontal="centerContinuous" vertical="center" wrapText="1"/>
      <protection hidden="1"/>
    </xf>
    <xf numFmtId="182" fontId="8" fillId="2" borderId="4" xfId="2" applyNumberFormat="1" applyFont="1" applyFill="1" applyBorder="1" applyAlignment="1" applyProtection="1">
      <alignment horizontal="center" vertical="center"/>
      <protection hidden="1"/>
    </xf>
    <xf numFmtId="0" fontId="9" fillId="2" borderId="10" xfId="6" applyFont="1" applyFill="1" applyBorder="1" applyAlignment="1" applyProtection="1">
      <alignment horizontal="left" vertical="center" indent="1"/>
      <protection hidden="1"/>
    </xf>
    <xf numFmtId="182" fontId="8" fillId="2" borderId="6" xfId="2" applyNumberFormat="1" applyFont="1" applyFill="1" applyBorder="1" applyAlignment="1" applyProtection="1">
      <alignment horizontal="center" vertical="center"/>
      <protection hidden="1"/>
    </xf>
    <xf numFmtId="0" fontId="9" fillId="2" borderId="12" xfId="6" applyFont="1" applyFill="1" applyBorder="1" applyAlignment="1" applyProtection="1">
      <alignment horizontal="left" vertical="center" indent="1"/>
      <protection hidden="1"/>
    </xf>
    <xf numFmtId="182" fontId="8" fillId="2" borderId="41" xfId="2" applyNumberFormat="1" applyFont="1" applyFill="1" applyBorder="1" applyAlignment="1" applyProtection="1">
      <alignment horizontal="center" vertical="center"/>
      <protection hidden="1"/>
    </xf>
    <xf numFmtId="0" fontId="9" fillId="2" borderId="27" xfId="6" applyFont="1" applyFill="1" applyBorder="1" applyAlignment="1" applyProtection="1">
      <alignment horizontal="left" vertical="center" indent="1"/>
      <protection hidden="1"/>
    </xf>
    <xf numFmtId="182" fontId="8" fillId="2" borderId="42" xfId="2" applyNumberFormat="1" applyFont="1" applyFill="1" applyBorder="1" applyAlignment="1" applyProtection="1">
      <alignment horizontal="center" vertical="center"/>
      <protection hidden="1"/>
    </xf>
    <xf numFmtId="0" fontId="9" fillId="2" borderId="30" xfId="6" applyFont="1" applyFill="1" applyBorder="1" applyAlignment="1" applyProtection="1">
      <alignment horizontal="left" vertical="center" indent="1"/>
      <protection hidden="1"/>
    </xf>
    <xf numFmtId="182" fontId="9" fillId="2" borderId="36" xfId="2" applyNumberFormat="1" applyFont="1" applyFill="1" applyBorder="1" applyAlignment="1" applyProtection="1">
      <alignment horizontal="center" vertical="center"/>
      <protection hidden="1"/>
    </xf>
    <xf numFmtId="0" fontId="9" fillId="2" borderId="36" xfId="6" applyFont="1" applyFill="1" applyBorder="1" applyAlignment="1" applyProtection="1">
      <alignment horizontal="left" vertical="center" indent="1"/>
      <protection hidden="1"/>
    </xf>
    <xf numFmtId="49" fontId="9" fillId="2" borderId="39" xfId="0" applyNumberFormat="1" applyFont="1" applyFill="1" applyBorder="1" applyAlignment="1">
      <alignment horizontal="center" vertical="center" wrapText="1"/>
    </xf>
    <xf numFmtId="49" fontId="9" fillId="2" borderId="13" xfId="0" applyNumberFormat="1" applyFont="1" applyFill="1" applyBorder="1" applyAlignment="1">
      <alignment horizontal="center" vertical="center" wrapText="1"/>
    </xf>
    <xf numFmtId="49" fontId="9" fillId="3" borderId="13" xfId="0" applyNumberFormat="1" applyFont="1" applyFill="1" applyBorder="1" applyAlignment="1">
      <alignment horizontal="center" vertical="center" wrapText="1"/>
    </xf>
    <xf numFmtId="49" fontId="9" fillId="2" borderId="37" xfId="0" applyNumberFormat="1" applyFont="1" applyFill="1" applyBorder="1" applyAlignment="1">
      <alignment horizontal="center" vertical="center" wrapText="1"/>
    </xf>
    <xf numFmtId="40" fontId="8" fillId="2" borderId="22" xfId="2" applyNumberFormat="1" applyFont="1" applyFill="1" applyBorder="1" applyAlignment="1">
      <alignment vertical="center"/>
    </xf>
    <xf numFmtId="40" fontId="8" fillId="2" borderId="38" xfId="2" applyNumberFormat="1" applyFont="1" applyFill="1" applyBorder="1" applyAlignment="1">
      <alignment vertical="center"/>
    </xf>
    <xf numFmtId="40" fontId="8" fillId="2" borderId="24" xfId="2" applyNumberFormat="1" applyFont="1" applyFill="1" applyBorder="1" applyAlignment="1">
      <alignment vertical="center"/>
    </xf>
    <xf numFmtId="40" fontId="8" fillId="2" borderId="43" xfId="2" applyNumberFormat="1" applyFont="1" applyFill="1" applyBorder="1" applyAlignment="1">
      <alignment vertical="center"/>
    </xf>
    <xf numFmtId="40" fontId="8" fillId="2" borderId="44" xfId="2" applyNumberFormat="1" applyFont="1" applyFill="1" applyBorder="1" applyAlignment="1">
      <alignment vertical="center"/>
    </xf>
    <xf numFmtId="40" fontId="8" fillId="2" borderId="45" xfId="2" applyNumberFormat="1" applyFont="1" applyFill="1" applyBorder="1" applyAlignment="1">
      <alignment vertical="center"/>
    </xf>
    <xf numFmtId="40" fontId="8" fillId="3" borderId="44" xfId="2" applyNumberFormat="1" applyFont="1" applyFill="1" applyBorder="1" applyAlignment="1">
      <alignment vertical="center"/>
    </xf>
    <xf numFmtId="40" fontId="8" fillId="3" borderId="45" xfId="2" applyNumberFormat="1" applyFont="1" applyFill="1" applyBorder="1" applyAlignment="1">
      <alignment vertical="center"/>
    </xf>
    <xf numFmtId="38" fontId="21" fillId="2" borderId="0" xfId="2" applyFont="1" applyFill="1" applyBorder="1" applyAlignment="1" applyProtection="1">
      <protection hidden="1"/>
    </xf>
    <xf numFmtId="0" fontId="17" fillId="2" borderId="0" xfId="5" applyFont="1" applyFill="1">
      <alignment vertical="center"/>
    </xf>
    <xf numFmtId="38" fontId="21" fillId="2" borderId="0" xfId="2" applyFont="1" applyFill="1" applyBorder="1" applyAlignment="1"/>
    <xf numFmtId="178" fontId="8" fillId="2" borderId="12" xfId="0" applyNumberFormat="1" applyFont="1" applyFill="1" applyBorder="1" applyAlignment="1">
      <alignment vertical="center"/>
    </xf>
    <xf numFmtId="178" fontId="8" fillId="4" borderId="16" xfId="0" applyNumberFormat="1" applyFont="1" applyFill="1" applyBorder="1" applyAlignment="1">
      <alignment vertical="center"/>
    </xf>
    <xf numFmtId="0" fontId="8" fillId="2" borderId="46" xfId="5" applyFont="1" applyFill="1" applyBorder="1" applyAlignment="1">
      <alignment horizontal="center" vertical="center"/>
    </xf>
    <xf numFmtId="0" fontId="9" fillId="2" borderId="46" xfId="5" applyFont="1" applyFill="1" applyBorder="1" applyAlignment="1">
      <alignment horizontal="center" vertical="center"/>
    </xf>
    <xf numFmtId="0" fontId="9" fillId="2" borderId="6" xfId="5" applyFont="1" applyFill="1" applyBorder="1" applyAlignment="1">
      <alignment horizontal="centerContinuous" vertical="center"/>
    </xf>
    <xf numFmtId="0" fontId="9" fillId="2" borderId="0" xfId="5" applyFont="1" applyFill="1" applyBorder="1" applyAlignment="1">
      <alignment horizontal="centerContinuous" vertical="center"/>
    </xf>
    <xf numFmtId="177" fontId="9" fillId="2" borderId="12" xfId="2" applyNumberFormat="1" applyFont="1" applyFill="1" applyBorder="1" applyAlignment="1">
      <alignment horizontal="center" vertical="center" wrapText="1"/>
    </xf>
    <xf numFmtId="0" fontId="9" fillId="2" borderId="1" xfId="5" applyFont="1" applyFill="1" applyBorder="1" applyAlignment="1">
      <alignment horizontal="center" vertical="center"/>
    </xf>
    <xf numFmtId="0" fontId="8" fillId="2" borderId="47" xfId="5" applyFont="1" applyFill="1" applyBorder="1" applyAlignment="1">
      <alignment horizontal="center" vertical="center"/>
    </xf>
    <xf numFmtId="0" fontId="9" fillId="2" borderId="47" xfId="5" applyFont="1" applyFill="1" applyBorder="1" applyAlignment="1">
      <alignment horizontal="center" vertical="center"/>
    </xf>
    <xf numFmtId="0" fontId="9" fillId="2" borderId="48" xfId="5" applyFont="1" applyFill="1" applyBorder="1" applyAlignment="1">
      <alignment horizontal="center" vertical="center"/>
    </xf>
    <xf numFmtId="0" fontId="9" fillId="2" borderId="49" xfId="5" applyFont="1" applyFill="1" applyBorder="1" applyAlignment="1">
      <alignment horizontal="center" vertical="center"/>
    </xf>
    <xf numFmtId="38" fontId="8" fillId="2" borderId="50" xfId="2" applyFont="1" applyFill="1" applyBorder="1" applyAlignment="1">
      <alignment vertical="center"/>
    </xf>
    <xf numFmtId="38" fontId="8" fillId="2" borderId="51" xfId="2" applyFont="1" applyFill="1" applyBorder="1" applyAlignment="1">
      <alignment vertical="center"/>
    </xf>
    <xf numFmtId="38" fontId="8" fillId="2" borderId="52" xfId="2" applyFont="1" applyFill="1" applyBorder="1" applyAlignment="1">
      <alignment vertical="center"/>
    </xf>
    <xf numFmtId="38" fontId="8" fillId="2" borderId="47" xfId="2" applyFont="1" applyFill="1" applyBorder="1" applyAlignment="1">
      <alignment vertical="center"/>
    </xf>
    <xf numFmtId="38" fontId="8" fillId="2" borderId="46" xfId="2" applyFont="1" applyFill="1" applyBorder="1" applyAlignment="1">
      <alignment vertical="center"/>
    </xf>
    <xf numFmtId="178" fontId="8" fillId="2" borderId="47" xfId="2" applyNumberFormat="1" applyFont="1" applyFill="1" applyBorder="1" applyAlignment="1">
      <alignment vertical="center"/>
    </xf>
    <xf numFmtId="178" fontId="8" fillId="2" borderId="46" xfId="2" applyNumberFormat="1" applyFont="1" applyFill="1" applyBorder="1" applyAlignment="1">
      <alignment vertical="center"/>
    </xf>
    <xf numFmtId="178" fontId="8" fillId="2" borderId="50" xfId="2" applyNumberFormat="1" applyFont="1" applyFill="1" applyBorder="1" applyAlignment="1">
      <alignment vertical="center"/>
    </xf>
    <xf numFmtId="178" fontId="8" fillId="2" borderId="51" xfId="2" applyNumberFormat="1" applyFont="1" applyFill="1" applyBorder="1" applyAlignment="1">
      <alignment vertical="center"/>
    </xf>
    <xf numFmtId="178" fontId="8" fillId="2" borderId="52" xfId="2" applyNumberFormat="1" applyFont="1" applyFill="1" applyBorder="1" applyAlignment="1">
      <alignment vertical="center"/>
    </xf>
  </cellXfs>
  <cellStyles count="7">
    <cellStyle name="ハイパーリンク" xfId="1" builtinId="8"/>
    <cellStyle name="桁区切り" xfId="2" builtinId="6"/>
    <cellStyle name="桁区切り 3" xfId="3" xr:uid="{00000000-0005-0000-0000-000002000000}"/>
    <cellStyle name="標準" xfId="0" builtinId="0"/>
    <cellStyle name="標準 2" xfId="4" xr:uid="{00000000-0005-0000-0000-000004000000}"/>
    <cellStyle name="標準_Book2" xfId="5" xr:uid="{00000000-0005-0000-0000-000005000000}"/>
    <cellStyle name="標準_Book3"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stat.go.jp/SG1/estat/List.do?bid=000001060671&amp;cycode=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stat.go.jp/data/kakei/npsf.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autoPageBreaks="0"/>
  </sheetPr>
  <dimension ref="B1:I49"/>
  <sheetViews>
    <sheetView tabSelected="1" showOutlineSymbols="0" zoomScaleNormal="100" workbookViewId="0">
      <selection activeCell="I5" sqref="I5"/>
    </sheetView>
  </sheetViews>
  <sheetFormatPr defaultColWidth="8.875" defaultRowHeight="12.9" customHeight="1" x14ac:dyDescent="0.15"/>
  <cols>
    <col min="1" max="1" width="1.875" style="143" customWidth="1"/>
    <col min="2" max="2" width="10.875" style="143" customWidth="1"/>
    <col min="3" max="3" width="34.875" style="142" customWidth="1"/>
    <col min="4" max="6" width="22.875" style="143" customWidth="1"/>
    <col min="7" max="7" width="7.875" style="143" customWidth="1"/>
    <col min="8" max="8" width="7.875" style="143" bestFit="1" customWidth="1"/>
    <col min="9" max="9" width="5.875" style="143" customWidth="1"/>
    <col min="10" max="10" width="1.875" style="143" customWidth="1"/>
    <col min="11" max="16384" width="8.875" style="143"/>
  </cols>
  <sheetData>
    <row r="1" spans="2:9" ht="20.100000000000001" customHeight="1" x14ac:dyDescent="0.15">
      <c r="B1" s="192" t="s">
        <v>196</v>
      </c>
    </row>
    <row r="2" spans="2:9" ht="20.100000000000001" customHeight="1" x14ac:dyDescent="0.15">
      <c r="B2" s="144" t="s">
        <v>95</v>
      </c>
    </row>
    <row r="3" spans="2:9" ht="12.9" customHeight="1" x14ac:dyDescent="0.15">
      <c r="B3" s="145"/>
    </row>
    <row r="4" spans="2:9" ht="24.9" customHeight="1" x14ac:dyDescent="0.15">
      <c r="B4" s="146" t="s">
        <v>106</v>
      </c>
      <c r="G4" s="147"/>
      <c r="H4" s="147"/>
      <c r="I4" s="147"/>
    </row>
    <row r="5" spans="2:9" ht="27.9" customHeight="1" x14ac:dyDescent="0.15">
      <c r="B5" s="148" t="s">
        <v>96</v>
      </c>
      <c r="C5" s="149" t="s">
        <v>98</v>
      </c>
      <c r="D5" s="150" t="s">
        <v>107</v>
      </c>
      <c r="E5" s="151" t="s">
        <v>97</v>
      </c>
      <c r="F5" s="152" t="str">
        <f>"県内"&amp;C6&amp;"増加額合計（億円）"</f>
        <v>県内増加額合計（億円）</v>
      </c>
      <c r="G5" s="153" t="s">
        <v>58</v>
      </c>
      <c r="H5" s="154"/>
      <c r="I5" s="155"/>
    </row>
    <row r="6" spans="2:9" ht="15" customHeight="1" x14ac:dyDescent="0.15">
      <c r="B6" s="156"/>
      <c r="C6" s="157"/>
      <c r="D6" s="158"/>
      <c r="E6" s="159">
        <v>220185</v>
      </c>
      <c r="F6" s="123" t="str">
        <f>IF(C6="","",IF(D6="","",IF(E6="","",D6*E6/100000000)))</f>
        <v/>
      </c>
      <c r="G6" s="160" t="s">
        <v>117</v>
      </c>
      <c r="H6" s="161"/>
      <c r="I6" s="162" t="s">
        <v>33</v>
      </c>
    </row>
    <row r="7" spans="2:9" ht="12.9" customHeight="1" x14ac:dyDescent="0.15">
      <c r="B7" s="145"/>
      <c r="G7" s="163"/>
      <c r="H7" s="163"/>
      <c r="I7" s="163"/>
    </row>
    <row r="8" spans="2:9" ht="24.9" customHeight="1" x14ac:dyDescent="0.15">
      <c r="B8" s="146" t="s">
        <v>93</v>
      </c>
      <c r="H8" s="164"/>
      <c r="I8" s="164"/>
    </row>
    <row r="9" spans="2:9" ht="27.9" customHeight="1" x14ac:dyDescent="0.15">
      <c r="B9" s="165" t="s">
        <v>31</v>
      </c>
      <c r="C9" s="166" t="s">
        <v>32</v>
      </c>
      <c r="D9" s="169" t="s">
        <v>110</v>
      </c>
      <c r="E9" s="167" t="s">
        <v>111</v>
      </c>
      <c r="F9" s="168" t="s">
        <v>112</v>
      </c>
      <c r="I9" s="164"/>
    </row>
    <row r="10" spans="2:9" ht="15" customHeight="1" x14ac:dyDescent="0.15">
      <c r="B10" s="170" t="s">
        <v>126</v>
      </c>
      <c r="C10" s="171" t="s">
        <v>54</v>
      </c>
      <c r="D10" s="126" t="str">
        <f t="shared" ref="D10:D49" si="0">IF($F$6="","",SUM(E10:F10))</f>
        <v/>
      </c>
      <c r="E10" s="124" t="str">
        <f>IF($F$6="","",計算!K6)</f>
        <v/>
      </c>
      <c r="F10" s="125" t="str">
        <f>IF($F$6="","",計算!Q6)</f>
        <v/>
      </c>
      <c r="I10" s="164"/>
    </row>
    <row r="11" spans="2:9" ht="15" customHeight="1" x14ac:dyDescent="0.15">
      <c r="B11" s="172" t="s">
        <v>127</v>
      </c>
      <c r="C11" s="173" t="s">
        <v>55</v>
      </c>
      <c r="D11" s="129" t="str">
        <f t="shared" si="0"/>
        <v/>
      </c>
      <c r="E11" s="127" t="str">
        <f>IF($F$6="","",計算!K7)</f>
        <v/>
      </c>
      <c r="F11" s="128" t="str">
        <f>IF($F$6="","",計算!Q7)</f>
        <v/>
      </c>
      <c r="I11" s="164"/>
    </row>
    <row r="12" spans="2:9" ht="15" customHeight="1" x14ac:dyDescent="0.15">
      <c r="B12" s="172" t="s">
        <v>128</v>
      </c>
      <c r="C12" s="173" t="s">
        <v>56</v>
      </c>
      <c r="D12" s="129" t="str">
        <f t="shared" si="0"/>
        <v/>
      </c>
      <c r="E12" s="127" t="str">
        <f>IF($F$6="","",計算!K8)</f>
        <v/>
      </c>
      <c r="F12" s="128" t="str">
        <f>IF($F$6="","",計算!Q8)</f>
        <v/>
      </c>
      <c r="I12" s="164"/>
    </row>
    <row r="13" spans="2:9" ht="15" customHeight="1" x14ac:dyDescent="0.15">
      <c r="B13" s="172" t="s">
        <v>129</v>
      </c>
      <c r="C13" s="173" t="s">
        <v>0</v>
      </c>
      <c r="D13" s="129" t="str">
        <f t="shared" si="0"/>
        <v/>
      </c>
      <c r="E13" s="127" t="str">
        <f>IF($F$6="","",計算!K9)</f>
        <v/>
      </c>
      <c r="F13" s="128" t="str">
        <f>IF($F$6="","",計算!Q9)</f>
        <v/>
      </c>
      <c r="I13" s="164"/>
    </row>
    <row r="14" spans="2:9" ht="15" customHeight="1" x14ac:dyDescent="0.15">
      <c r="B14" s="172" t="s">
        <v>130</v>
      </c>
      <c r="C14" s="173" t="s">
        <v>38</v>
      </c>
      <c r="D14" s="129" t="str">
        <f t="shared" si="0"/>
        <v/>
      </c>
      <c r="E14" s="127" t="str">
        <f>IF($F$6="","",計算!K10)</f>
        <v/>
      </c>
      <c r="F14" s="128" t="str">
        <f>IF($F$6="","",計算!Q10)</f>
        <v/>
      </c>
      <c r="I14" s="164"/>
    </row>
    <row r="15" spans="2:9" ht="15" customHeight="1" x14ac:dyDescent="0.15">
      <c r="B15" s="174" t="s">
        <v>131</v>
      </c>
      <c r="C15" s="175" t="s">
        <v>1</v>
      </c>
      <c r="D15" s="132" t="str">
        <f t="shared" si="0"/>
        <v/>
      </c>
      <c r="E15" s="130" t="str">
        <f>IF($F$6="","",計算!K11)</f>
        <v/>
      </c>
      <c r="F15" s="131" t="str">
        <f>IF($F$6="","",計算!Q11)</f>
        <v/>
      </c>
      <c r="I15" s="164"/>
    </row>
    <row r="16" spans="2:9" ht="15" customHeight="1" x14ac:dyDescent="0.15">
      <c r="B16" s="172" t="s">
        <v>132</v>
      </c>
      <c r="C16" s="173" t="s">
        <v>2</v>
      </c>
      <c r="D16" s="129" t="str">
        <f t="shared" si="0"/>
        <v/>
      </c>
      <c r="E16" s="127" t="str">
        <f>IF($F$6="","",計算!K12)</f>
        <v/>
      </c>
      <c r="F16" s="128" t="str">
        <f>IF($F$6="","",計算!Q12)</f>
        <v/>
      </c>
      <c r="I16" s="164"/>
    </row>
    <row r="17" spans="2:9" ht="15" customHeight="1" x14ac:dyDescent="0.15">
      <c r="B17" s="172" t="s">
        <v>133</v>
      </c>
      <c r="C17" s="173" t="s">
        <v>3</v>
      </c>
      <c r="D17" s="129" t="str">
        <f t="shared" si="0"/>
        <v/>
      </c>
      <c r="E17" s="127" t="str">
        <f>IF($F$6="","",計算!K13)</f>
        <v/>
      </c>
      <c r="F17" s="128" t="str">
        <f>IF($F$6="","",計算!Q13)</f>
        <v/>
      </c>
      <c r="I17" s="164"/>
    </row>
    <row r="18" spans="2:9" ht="15" customHeight="1" x14ac:dyDescent="0.15">
      <c r="B18" s="172" t="s">
        <v>134</v>
      </c>
      <c r="C18" s="173" t="s">
        <v>4</v>
      </c>
      <c r="D18" s="129" t="str">
        <f t="shared" si="0"/>
        <v/>
      </c>
      <c r="E18" s="127" t="str">
        <f>IF($F$6="","",計算!K14)</f>
        <v/>
      </c>
      <c r="F18" s="128" t="str">
        <f>IF($F$6="","",計算!Q14)</f>
        <v/>
      </c>
      <c r="I18" s="164"/>
    </row>
    <row r="19" spans="2:9" ht="15" customHeight="1" x14ac:dyDescent="0.15">
      <c r="B19" s="176" t="s">
        <v>135</v>
      </c>
      <c r="C19" s="177" t="s">
        <v>180</v>
      </c>
      <c r="D19" s="135" t="str">
        <f t="shared" si="0"/>
        <v/>
      </c>
      <c r="E19" s="133" t="str">
        <f>IF($F$6="","",計算!K15)</f>
        <v/>
      </c>
      <c r="F19" s="134" t="str">
        <f>IF($F$6="","",計算!Q15)</f>
        <v/>
      </c>
      <c r="I19" s="164"/>
    </row>
    <row r="20" spans="2:9" ht="15" customHeight="1" x14ac:dyDescent="0.15">
      <c r="B20" s="172" t="s">
        <v>136</v>
      </c>
      <c r="C20" s="173" t="s">
        <v>5</v>
      </c>
      <c r="D20" s="129" t="str">
        <f t="shared" si="0"/>
        <v/>
      </c>
      <c r="E20" s="127" t="str">
        <f>IF($F$6="","",計算!K16)</f>
        <v/>
      </c>
      <c r="F20" s="128" t="str">
        <f>IF($F$6="","",計算!Q16)</f>
        <v/>
      </c>
      <c r="I20" s="164"/>
    </row>
    <row r="21" spans="2:9" ht="15" customHeight="1" x14ac:dyDescent="0.15">
      <c r="B21" s="172" t="s">
        <v>137</v>
      </c>
      <c r="C21" s="173" t="s">
        <v>6</v>
      </c>
      <c r="D21" s="129" t="str">
        <f t="shared" si="0"/>
        <v/>
      </c>
      <c r="E21" s="127" t="str">
        <f>IF($F$6="","",計算!K17)</f>
        <v/>
      </c>
      <c r="F21" s="128" t="str">
        <f>IF($F$6="","",計算!Q17)</f>
        <v/>
      </c>
      <c r="I21" s="164"/>
    </row>
    <row r="22" spans="2:9" ht="15" customHeight="1" x14ac:dyDescent="0.15">
      <c r="B22" s="172" t="s">
        <v>138</v>
      </c>
      <c r="C22" s="173" t="s">
        <v>7</v>
      </c>
      <c r="D22" s="129" t="str">
        <f t="shared" si="0"/>
        <v/>
      </c>
      <c r="E22" s="127" t="str">
        <f>IF($F$6="","",計算!K18)</f>
        <v/>
      </c>
      <c r="F22" s="128" t="str">
        <f>IF($F$6="","",計算!Q18)</f>
        <v/>
      </c>
      <c r="I22" s="164"/>
    </row>
    <row r="23" spans="2:9" ht="15" customHeight="1" x14ac:dyDescent="0.15">
      <c r="B23" s="172" t="s">
        <v>139</v>
      </c>
      <c r="C23" s="173" t="s">
        <v>8</v>
      </c>
      <c r="D23" s="129" t="str">
        <f t="shared" si="0"/>
        <v/>
      </c>
      <c r="E23" s="127" t="str">
        <f>IF($F$6="","",計算!K19)</f>
        <v/>
      </c>
      <c r="F23" s="128" t="str">
        <f>IF($F$6="","",計算!Q19)</f>
        <v/>
      </c>
      <c r="I23" s="164"/>
    </row>
    <row r="24" spans="2:9" ht="15" customHeight="1" x14ac:dyDescent="0.15">
      <c r="B24" s="172" t="s">
        <v>140</v>
      </c>
      <c r="C24" s="173" t="s">
        <v>39</v>
      </c>
      <c r="D24" s="129" t="str">
        <f t="shared" si="0"/>
        <v/>
      </c>
      <c r="E24" s="127" t="str">
        <f>IF($F$6="","",計算!K20)</f>
        <v/>
      </c>
      <c r="F24" s="128" t="str">
        <f>IF($F$6="","",計算!Q20)</f>
        <v/>
      </c>
      <c r="I24" s="164"/>
    </row>
    <row r="25" spans="2:9" ht="15" customHeight="1" x14ac:dyDescent="0.15">
      <c r="B25" s="174" t="s">
        <v>141</v>
      </c>
      <c r="C25" s="175" t="s">
        <v>40</v>
      </c>
      <c r="D25" s="132" t="str">
        <f t="shared" si="0"/>
        <v/>
      </c>
      <c r="E25" s="130" t="str">
        <f>IF($F$6="","",計算!K21)</f>
        <v/>
      </c>
      <c r="F25" s="131" t="str">
        <f>IF($F$6="","",計算!Q21)</f>
        <v/>
      </c>
      <c r="I25" s="164"/>
    </row>
    <row r="26" spans="2:9" ht="15" customHeight="1" x14ac:dyDescent="0.15">
      <c r="B26" s="172" t="s">
        <v>142</v>
      </c>
      <c r="C26" s="173" t="s">
        <v>41</v>
      </c>
      <c r="D26" s="129" t="str">
        <f t="shared" si="0"/>
        <v/>
      </c>
      <c r="E26" s="127" t="str">
        <f>IF($F$6="","",計算!K22)</f>
        <v/>
      </c>
      <c r="F26" s="128" t="str">
        <f>IF($F$6="","",計算!Q22)</f>
        <v/>
      </c>
      <c r="I26" s="164"/>
    </row>
    <row r="27" spans="2:9" ht="15" customHeight="1" x14ac:dyDescent="0.15">
      <c r="B27" s="172" t="s">
        <v>143</v>
      </c>
      <c r="C27" s="173" t="s">
        <v>42</v>
      </c>
      <c r="D27" s="129" t="str">
        <f t="shared" si="0"/>
        <v/>
      </c>
      <c r="E27" s="127" t="str">
        <f>IF($F$6="","",計算!K23)</f>
        <v/>
      </c>
      <c r="F27" s="128" t="str">
        <f>IF($F$6="","",計算!Q23)</f>
        <v/>
      </c>
      <c r="I27" s="164"/>
    </row>
    <row r="28" spans="2:9" ht="15" customHeight="1" x14ac:dyDescent="0.15">
      <c r="B28" s="172" t="s">
        <v>144</v>
      </c>
      <c r="C28" s="173" t="s">
        <v>43</v>
      </c>
      <c r="D28" s="129" t="str">
        <f t="shared" si="0"/>
        <v/>
      </c>
      <c r="E28" s="127" t="str">
        <f>IF($F$6="","",計算!K24)</f>
        <v/>
      </c>
      <c r="F28" s="128" t="str">
        <f>IF($F$6="","",計算!Q24)</f>
        <v/>
      </c>
      <c r="I28" s="164"/>
    </row>
    <row r="29" spans="2:9" ht="15" customHeight="1" x14ac:dyDescent="0.15">
      <c r="B29" s="176" t="s">
        <v>145</v>
      </c>
      <c r="C29" s="177" t="s">
        <v>181</v>
      </c>
      <c r="D29" s="135" t="str">
        <f t="shared" si="0"/>
        <v/>
      </c>
      <c r="E29" s="133" t="str">
        <f>IF($F$6="","",計算!K25)</f>
        <v/>
      </c>
      <c r="F29" s="134" t="str">
        <f>IF($F$6="","",計算!Q25)</f>
        <v/>
      </c>
      <c r="I29" s="164"/>
    </row>
    <row r="30" spans="2:9" ht="15" customHeight="1" x14ac:dyDescent="0.15">
      <c r="B30" s="172" t="s">
        <v>146</v>
      </c>
      <c r="C30" s="173" t="s">
        <v>44</v>
      </c>
      <c r="D30" s="129" t="str">
        <f t="shared" si="0"/>
        <v/>
      </c>
      <c r="E30" s="127" t="str">
        <f>IF($F$6="","",計算!K26)</f>
        <v/>
      </c>
      <c r="F30" s="128" t="str">
        <f>IF($F$6="","",計算!Q26)</f>
        <v/>
      </c>
      <c r="I30" s="164"/>
    </row>
    <row r="31" spans="2:9" ht="15" customHeight="1" x14ac:dyDescent="0.15">
      <c r="B31" s="172" t="s">
        <v>147</v>
      </c>
      <c r="C31" s="173" t="s">
        <v>9</v>
      </c>
      <c r="D31" s="129" t="str">
        <f t="shared" si="0"/>
        <v/>
      </c>
      <c r="E31" s="127" t="str">
        <f>IF($F$6="","",計算!K27)</f>
        <v/>
      </c>
      <c r="F31" s="128" t="str">
        <f>IF($F$6="","",計算!Q27)</f>
        <v/>
      </c>
      <c r="I31" s="164"/>
    </row>
    <row r="32" spans="2:9" ht="15" customHeight="1" x14ac:dyDescent="0.15">
      <c r="B32" s="172" t="s">
        <v>148</v>
      </c>
      <c r="C32" s="173" t="s">
        <v>10</v>
      </c>
      <c r="D32" s="129" t="str">
        <f t="shared" si="0"/>
        <v/>
      </c>
      <c r="E32" s="127" t="str">
        <f>IF($F$6="","",計算!K28)</f>
        <v/>
      </c>
      <c r="F32" s="128" t="str">
        <f>IF($F$6="","",計算!Q28)</f>
        <v/>
      </c>
      <c r="I32" s="164"/>
    </row>
    <row r="33" spans="2:9" ht="15" customHeight="1" x14ac:dyDescent="0.15">
      <c r="B33" s="172" t="s">
        <v>149</v>
      </c>
      <c r="C33" s="173" t="s">
        <v>198</v>
      </c>
      <c r="D33" s="129" t="str">
        <f t="shared" si="0"/>
        <v/>
      </c>
      <c r="E33" s="127" t="str">
        <f>IF($F$6="","",計算!K29)</f>
        <v/>
      </c>
      <c r="F33" s="128" t="str">
        <f>IF($F$6="","",計算!Q29)</f>
        <v/>
      </c>
      <c r="I33" s="164"/>
    </row>
    <row r="34" spans="2:9" ht="15" customHeight="1" x14ac:dyDescent="0.15">
      <c r="B34" s="172" t="s">
        <v>150</v>
      </c>
      <c r="C34" s="173" t="s">
        <v>45</v>
      </c>
      <c r="D34" s="129" t="str">
        <f t="shared" si="0"/>
        <v/>
      </c>
      <c r="E34" s="127" t="str">
        <f>IF($F$6="","",計算!K30)</f>
        <v/>
      </c>
      <c r="F34" s="128" t="str">
        <f>IF($F$6="","",計算!Q30)</f>
        <v/>
      </c>
      <c r="I34" s="164"/>
    </row>
    <row r="35" spans="2:9" ht="15" customHeight="1" x14ac:dyDescent="0.15">
      <c r="B35" s="174" t="s">
        <v>151</v>
      </c>
      <c r="C35" s="175" t="s">
        <v>46</v>
      </c>
      <c r="D35" s="132" t="str">
        <f t="shared" si="0"/>
        <v/>
      </c>
      <c r="E35" s="130" t="str">
        <f>IF($F$6="","",計算!K31)</f>
        <v/>
      </c>
      <c r="F35" s="131" t="str">
        <f>IF($F$6="","",計算!Q31)</f>
        <v/>
      </c>
      <c r="I35" s="164"/>
    </row>
    <row r="36" spans="2:9" ht="15" customHeight="1" x14ac:dyDescent="0.15">
      <c r="B36" s="172" t="s">
        <v>152</v>
      </c>
      <c r="C36" s="173" t="s">
        <v>11</v>
      </c>
      <c r="D36" s="129" t="str">
        <f t="shared" si="0"/>
        <v/>
      </c>
      <c r="E36" s="127" t="str">
        <f>IF($F$6="","",計算!K32)</f>
        <v/>
      </c>
      <c r="F36" s="128" t="str">
        <f>IF($F$6="","",計算!Q32)</f>
        <v/>
      </c>
      <c r="I36" s="164"/>
    </row>
    <row r="37" spans="2:9" ht="15" customHeight="1" x14ac:dyDescent="0.15">
      <c r="B37" s="172" t="s">
        <v>153</v>
      </c>
      <c r="C37" s="173" t="s">
        <v>12</v>
      </c>
      <c r="D37" s="129" t="str">
        <f t="shared" si="0"/>
        <v/>
      </c>
      <c r="E37" s="127" t="str">
        <f>IF($F$6="","",計算!K33)</f>
        <v/>
      </c>
      <c r="F37" s="128" t="str">
        <f>IF($F$6="","",計算!Q33)</f>
        <v/>
      </c>
      <c r="I37" s="164"/>
    </row>
    <row r="38" spans="2:9" ht="15" customHeight="1" x14ac:dyDescent="0.15">
      <c r="B38" s="172" t="s">
        <v>154</v>
      </c>
      <c r="C38" s="173" t="s">
        <v>13</v>
      </c>
      <c r="D38" s="129" t="str">
        <f t="shared" si="0"/>
        <v/>
      </c>
      <c r="E38" s="127" t="str">
        <f>IF($F$6="","",計算!K34)</f>
        <v/>
      </c>
      <c r="F38" s="128" t="str">
        <f>IF($F$6="","",計算!Q34)</f>
        <v/>
      </c>
      <c r="I38" s="164"/>
    </row>
    <row r="39" spans="2:9" ht="15" customHeight="1" x14ac:dyDescent="0.15">
      <c r="B39" s="176" t="s">
        <v>155</v>
      </c>
      <c r="C39" s="177" t="s">
        <v>47</v>
      </c>
      <c r="D39" s="135" t="str">
        <f t="shared" si="0"/>
        <v/>
      </c>
      <c r="E39" s="133" t="str">
        <f>IF($F$6="","",計算!K35)</f>
        <v/>
      </c>
      <c r="F39" s="134" t="str">
        <f>IF($F$6="","",計算!Q35)</f>
        <v/>
      </c>
      <c r="I39" s="164"/>
    </row>
    <row r="40" spans="2:9" ht="15" customHeight="1" x14ac:dyDescent="0.15">
      <c r="B40" s="174" t="s">
        <v>156</v>
      </c>
      <c r="C40" s="175" t="s">
        <v>48</v>
      </c>
      <c r="D40" s="132" t="str">
        <f t="shared" si="0"/>
        <v/>
      </c>
      <c r="E40" s="130" t="str">
        <f>IF($F$6="","",計算!K36)</f>
        <v/>
      </c>
      <c r="F40" s="131" t="str">
        <f>IF($F$6="","",計算!Q36)</f>
        <v/>
      </c>
      <c r="I40" s="164"/>
    </row>
    <row r="41" spans="2:9" ht="15" customHeight="1" x14ac:dyDescent="0.15">
      <c r="B41" s="172" t="s">
        <v>157</v>
      </c>
      <c r="C41" s="173" t="s">
        <v>14</v>
      </c>
      <c r="D41" s="129" t="str">
        <f t="shared" si="0"/>
        <v/>
      </c>
      <c r="E41" s="127" t="str">
        <f>IF($F$6="","",計算!K37)</f>
        <v/>
      </c>
      <c r="F41" s="128" t="str">
        <f>IF($F$6="","",計算!Q37)</f>
        <v/>
      </c>
      <c r="I41" s="164"/>
    </row>
    <row r="42" spans="2:9" ht="15" customHeight="1" x14ac:dyDescent="0.15">
      <c r="B42" s="172" t="s">
        <v>158</v>
      </c>
      <c r="C42" s="173" t="s">
        <v>15</v>
      </c>
      <c r="D42" s="129" t="str">
        <f t="shared" si="0"/>
        <v/>
      </c>
      <c r="E42" s="127" t="str">
        <f>IF($F$6="","",計算!K38)</f>
        <v/>
      </c>
      <c r="F42" s="128" t="str">
        <f>IF($F$6="","",計算!Q38)</f>
        <v/>
      </c>
      <c r="I42" s="164"/>
    </row>
    <row r="43" spans="2:9" ht="15" customHeight="1" x14ac:dyDescent="0.15">
      <c r="B43" s="172" t="s">
        <v>159</v>
      </c>
      <c r="C43" s="173" t="s">
        <v>49</v>
      </c>
      <c r="D43" s="129" t="str">
        <f t="shared" si="0"/>
        <v/>
      </c>
      <c r="E43" s="127" t="str">
        <f>IF($F$6="","",計算!K39)</f>
        <v/>
      </c>
      <c r="F43" s="128" t="str">
        <f>IF($F$6="","",計算!Q39)</f>
        <v/>
      </c>
      <c r="I43" s="164"/>
    </row>
    <row r="44" spans="2:9" ht="15" customHeight="1" x14ac:dyDescent="0.15">
      <c r="B44" s="176" t="s">
        <v>160</v>
      </c>
      <c r="C44" s="177" t="s">
        <v>182</v>
      </c>
      <c r="D44" s="135" t="str">
        <f t="shared" si="0"/>
        <v/>
      </c>
      <c r="E44" s="133" t="str">
        <f>IF($F$6="","",計算!K40)</f>
        <v/>
      </c>
      <c r="F44" s="134" t="str">
        <f>IF($F$6="","",計算!Q40)</f>
        <v/>
      </c>
      <c r="I44" s="164"/>
    </row>
    <row r="45" spans="2:9" ht="15" customHeight="1" x14ac:dyDescent="0.15">
      <c r="B45" s="172" t="s">
        <v>161</v>
      </c>
      <c r="C45" s="173" t="s">
        <v>16</v>
      </c>
      <c r="D45" s="129" t="str">
        <f t="shared" si="0"/>
        <v/>
      </c>
      <c r="E45" s="127" t="str">
        <f>IF($F$6="","",計算!K41)</f>
        <v/>
      </c>
      <c r="F45" s="128" t="str">
        <f>IF($F$6="","",計算!Q41)</f>
        <v/>
      </c>
      <c r="I45" s="164"/>
    </row>
    <row r="46" spans="2:9" ht="15" customHeight="1" x14ac:dyDescent="0.15">
      <c r="B46" s="172" t="s">
        <v>162</v>
      </c>
      <c r="C46" s="173" t="s">
        <v>17</v>
      </c>
      <c r="D46" s="129" t="str">
        <f t="shared" si="0"/>
        <v/>
      </c>
      <c r="E46" s="127" t="str">
        <f>IF($F$6="","",計算!K42)</f>
        <v/>
      </c>
      <c r="F46" s="128" t="str">
        <f>IF($F$6="","",計算!Q42)</f>
        <v/>
      </c>
    </row>
    <row r="47" spans="2:9" ht="15" customHeight="1" x14ac:dyDescent="0.15">
      <c r="B47" s="172" t="s">
        <v>163</v>
      </c>
      <c r="C47" s="173" t="s">
        <v>18</v>
      </c>
      <c r="D47" s="129" t="str">
        <f t="shared" si="0"/>
        <v/>
      </c>
      <c r="E47" s="127" t="str">
        <f>IF($F$6="","",計算!K43)</f>
        <v/>
      </c>
      <c r="F47" s="128" t="str">
        <f>IF($F$6="","",計算!Q43)</f>
        <v/>
      </c>
    </row>
    <row r="48" spans="2:9" ht="15" customHeight="1" thickBot="1" x14ac:dyDescent="0.2">
      <c r="B48" s="172" t="s">
        <v>164</v>
      </c>
      <c r="C48" s="173" t="s">
        <v>19</v>
      </c>
      <c r="D48" s="138" t="str">
        <f t="shared" si="0"/>
        <v/>
      </c>
      <c r="E48" s="136" t="str">
        <f>IF($F$6="","",計算!K44)</f>
        <v/>
      </c>
      <c r="F48" s="137" t="str">
        <f>IF($F$6="","",計算!Q44)</f>
        <v/>
      </c>
    </row>
    <row r="49" spans="2:6" ht="20.100000000000001" customHeight="1" thickTop="1" x14ac:dyDescent="0.15">
      <c r="B49" s="178"/>
      <c r="C49" s="179" t="s">
        <v>37</v>
      </c>
      <c r="D49" s="141" t="str">
        <f t="shared" si="0"/>
        <v/>
      </c>
      <c r="E49" s="139" t="str">
        <f>IF($F$6="","",計算!K45)</f>
        <v/>
      </c>
      <c r="F49" s="140" t="str">
        <f>IF($F$6="","",計算!Q45)</f>
        <v/>
      </c>
    </row>
  </sheetData>
  <sheetProtection sheet="1" objects="1" scenarios="1"/>
  <protectedRanges>
    <protectedRange sqref="H6" name="対象年"/>
    <protectedRange sqref="B6:E6" name="収入増加額等"/>
  </protectedRanges>
  <phoneticPr fontId="2"/>
  <dataValidations count="4">
    <dataValidation type="list" allowBlank="1" showInputMessage="1" showErrorMessage="1" sqref="C6" xr:uid="{00000000-0002-0000-0000-000000000000}">
      <formula1>"実収入,可処分所得"</formula1>
    </dataValidation>
    <dataValidation type="whole" imeMode="halfAlpha" operator="greaterThan" allowBlank="1" showInputMessage="1" showErrorMessage="1" sqref="E6" xr:uid="{00000000-0002-0000-0000-000001000000}">
      <formula1>0</formula1>
    </dataValidation>
    <dataValidation type="decimal" imeMode="halfAlpha" operator="greaterThan" allowBlank="1" showInputMessage="1" showErrorMessage="1" sqref="D6" xr:uid="{00000000-0002-0000-0000-000002000000}">
      <formula1>0</formula1>
    </dataValidation>
    <dataValidation type="list" allowBlank="1" showInputMessage="1" showErrorMessage="1" sqref="B6" xr:uid="{00000000-0002-0000-0000-000003000000}">
      <formula1>"年間,月間"</formula1>
    </dataValidation>
  </dataValidations>
  <printOptions horizontalCentered="1"/>
  <pageMargins left="0.39370078740157483" right="0.39370078740157483" top="0.98425196850393704" bottom="0.39370078740157483" header="0.51181102362204722" footer="0.27559055118110237"/>
  <pageSetup paperSize="9" scale="8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消費転換!$C$6:$C$25</xm:f>
          </x14:formula1>
          <xm:sqref>H6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4.9989318521683403E-2"/>
  </sheetPr>
  <dimension ref="B1:S45"/>
  <sheetViews>
    <sheetView workbookViewId="0">
      <pane xSplit="3" ySplit="5" topLeftCell="D6" activePane="bottomRight" state="frozen"/>
      <selection pane="topRight" activeCell="D1" sqref="D1"/>
      <selection pane="bottomLeft" activeCell="A6" sqref="A6"/>
      <selection pane="bottomRight" activeCell="E45" sqref="E45"/>
    </sheetView>
  </sheetViews>
  <sheetFormatPr defaultColWidth="8.875" defaultRowHeight="12" x14ac:dyDescent="0.15"/>
  <cols>
    <col min="1" max="1" width="1.875" style="4" customWidth="1"/>
    <col min="2" max="2" width="8.875" style="6" customWidth="1"/>
    <col min="3" max="3" width="32.875" style="3" customWidth="1"/>
    <col min="4" max="19" width="14.875" style="4" customWidth="1"/>
    <col min="20" max="16384" width="8.875" style="4"/>
  </cols>
  <sheetData>
    <row r="1" spans="2:19" ht="20.100000000000001" customHeight="1" x14ac:dyDescent="0.15">
      <c r="B1" s="194" t="str">
        <f>入力・結果!B1</f>
        <v>令和2年鳥取県産業連関表：経済波及効果推計ツール3 ver.1.00</v>
      </c>
    </row>
    <row r="2" spans="2:19" ht="20.100000000000001" customHeight="1" x14ac:dyDescent="0.15">
      <c r="B2" s="13" t="s">
        <v>72</v>
      </c>
      <c r="D2" s="14"/>
      <c r="E2" s="14"/>
      <c r="F2" s="14"/>
      <c r="G2" s="14"/>
      <c r="H2" s="14"/>
      <c r="I2" s="14"/>
      <c r="J2" s="14"/>
      <c r="K2" s="14"/>
      <c r="L2" s="14"/>
      <c r="M2" s="14"/>
      <c r="N2" s="14"/>
      <c r="O2" s="14"/>
      <c r="P2" s="14"/>
      <c r="Q2" s="14"/>
      <c r="R2" s="14"/>
      <c r="S2" s="14"/>
    </row>
    <row r="3" spans="2:19" ht="12.9" customHeight="1" x14ac:dyDescent="0.15">
      <c r="B3" s="89"/>
      <c r="C3" s="12"/>
      <c r="D3" s="11"/>
      <c r="E3" s="11"/>
      <c r="F3" s="11"/>
      <c r="G3" s="11"/>
      <c r="H3" s="11"/>
      <c r="I3" s="11"/>
      <c r="J3" s="11"/>
      <c r="K3" s="11"/>
      <c r="L3" s="11"/>
      <c r="M3" s="11"/>
      <c r="N3" s="11"/>
      <c r="O3" s="11"/>
      <c r="P3" s="11"/>
      <c r="Q3" s="11"/>
      <c r="R3" s="11"/>
      <c r="S3" s="11"/>
    </row>
    <row r="4" spans="2:19" s="3" customFormat="1" ht="12.9" customHeight="1" x14ac:dyDescent="0.15">
      <c r="B4" s="26"/>
      <c r="C4" s="28"/>
      <c r="D4" s="90" t="s">
        <v>94</v>
      </c>
      <c r="E4" s="94" t="s">
        <v>113</v>
      </c>
      <c r="F4" s="109"/>
      <c r="G4" s="91"/>
      <c r="H4" s="91"/>
      <c r="I4" s="92"/>
      <c r="J4" s="29"/>
      <c r="K4" s="92" t="s">
        <v>30</v>
      </c>
      <c r="L4" s="94"/>
      <c r="M4" s="92"/>
      <c r="N4" s="94" t="s">
        <v>71</v>
      </c>
      <c r="O4" s="91"/>
      <c r="P4" s="92"/>
      <c r="Q4" s="93" t="s">
        <v>68</v>
      </c>
      <c r="R4" s="94"/>
      <c r="S4" s="92"/>
    </row>
    <row r="5" spans="2:19" s="3" customFormat="1" ht="39.9" customHeight="1" x14ac:dyDescent="0.15">
      <c r="B5" s="27"/>
      <c r="C5" s="25"/>
      <c r="D5" s="122" t="str">
        <f>"県内"&amp;入力・結果!$C$6&amp;"増加額合計（億円）"</f>
        <v>県内増加額合計（億円）</v>
      </c>
      <c r="E5" s="80" t="s">
        <v>88</v>
      </c>
      <c r="F5" s="80" t="s">
        <v>73</v>
      </c>
      <c r="G5" s="80" t="s">
        <v>74</v>
      </c>
      <c r="H5" s="180" t="s">
        <v>75</v>
      </c>
      <c r="I5" s="36" t="s">
        <v>76</v>
      </c>
      <c r="J5" s="80" t="s">
        <v>114</v>
      </c>
      <c r="K5" s="105" t="s">
        <v>109</v>
      </c>
      <c r="L5" s="95" t="s">
        <v>77</v>
      </c>
      <c r="M5" s="180" t="s">
        <v>78</v>
      </c>
      <c r="N5" s="181" t="s">
        <v>79</v>
      </c>
      <c r="O5" s="181" t="s">
        <v>70</v>
      </c>
      <c r="P5" s="181" t="s">
        <v>108</v>
      </c>
      <c r="Q5" s="182" t="s">
        <v>80</v>
      </c>
      <c r="R5" s="183" t="s">
        <v>77</v>
      </c>
      <c r="S5" s="96" t="s">
        <v>78</v>
      </c>
    </row>
    <row r="6" spans="2:19" ht="12.9" customHeight="1" x14ac:dyDescent="0.15">
      <c r="B6" s="20" t="str">
        <f>入力・結果!B10</f>
        <v>01</v>
      </c>
      <c r="C6" s="21" t="str">
        <f>入力・結果!C10</f>
        <v>農業</v>
      </c>
      <c r="D6" s="74"/>
      <c r="E6" s="110"/>
      <c r="F6" s="81" t="e">
        <f>$D$45*$E$45*その他の係数表!G6</f>
        <v>#VALUE!</v>
      </c>
      <c r="G6" s="81" t="e">
        <f>F6*マージン率!D6</f>
        <v>#VALUE!</v>
      </c>
      <c r="H6" s="184" t="e">
        <f>F6*マージン率!E6</f>
        <v>#VALUE!</v>
      </c>
      <c r="I6" s="54" t="e">
        <f>F6-G6-H6</f>
        <v>#VALUE!</v>
      </c>
      <c r="J6" s="101">
        <f>その他の係数表!D6</f>
        <v>0.74859364516850446</v>
      </c>
      <c r="K6" s="106" t="e">
        <f>I6*J6</f>
        <v>#VALUE!</v>
      </c>
      <c r="L6" s="97" t="e">
        <f>K6*その他の係数表!E6</f>
        <v>#VALUE!</v>
      </c>
      <c r="M6" s="184" t="e">
        <f>K6*その他の係数表!F6</f>
        <v>#VALUE!</v>
      </c>
      <c r="N6" s="81" t="e">
        <f t="array" ref="N6:N44">MMULT(投入係数表!D6:AP44,K6:K44)</f>
        <v>#VALUE!</v>
      </c>
      <c r="O6" s="101">
        <f>その他の係数表!D6</f>
        <v>0.74859364516850446</v>
      </c>
      <c r="P6" s="81" t="e">
        <f>N6*O6</f>
        <v>#VALUE!</v>
      </c>
      <c r="Q6" s="106" t="e">
        <f t="array" ref="Q6:Q44">MMULT(逆行列係数表!D6:AP44,P6:P44)</f>
        <v>#VALUE!</v>
      </c>
      <c r="R6" s="185" t="e">
        <f>Q6*その他の係数表!E6</f>
        <v>#VALUE!</v>
      </c>
      <c r="S6" s="82" t="e">
        <f>Q6*その他の係数表!F6</f>
        <v>#VALUE!</v>
      </c>
    </row>
    <row r="7" spans="2:19" ht="12.9" customHeight="1" x14ac:dyDescent="0.15">
      <c r="B7" s="22" t="str">
        <f>入力・結果!B11</f>
        <v>02</v>
      </c>
      <c r="C7" s="23" t="str">
        <f>入力・結果!C11</f>
        <v>林業</v>
      </c>
      <c r="D7" s="75"/>
      <c r="E7" s="116"/>
      <c r="F7" s="83" t="e">
        <f>$D$45*$E$45*その他の係数表!G7</f>
        <v>#VALUE!</v>
      </c>
      <c r="G7" s="83" t="e">
        <f>F7*マージン率!D7</f>
        <v>#VALUE!</v>
      </c>
      <c r="H7" s="186" t="e">
        <f>F7*マージン率!E7</f>
        <v>#VALUE!</v>
      </c>
      <c r="I7" s="55" t="e">
        <f t="shared" ref="I7:I44" si="0">F7-G7-H7</f>
        <v>#VALUE!</v>
      </c>
      <c r="J7" s="102">
        <f>その他の係数表!D7</f>
        <v>0.73296442687747043</v>
      </c>
      <c r="K7" s="107" t="e">
        <f t="shared" ref="K7:K44" si="1">I7*J7</f>
        <v>#VALUE!</v>
      </c>
      <c r="L7" s="98" t="e">
        <f>K7*その他の係数表!E7</f>
        <v>#VALUE!</v>
      </c>
      <c r="M7" s="186" t="e">
        <f>K7*その他の係数表!F7</f>
        <v>#VALUE!</v>
      </c>
      <c r="N7" s="83" t="e">
        <v>#VALUE!</v>
      </c>
      <c r="O7" s="102">
        <f>その他の係数表!D7</f>
        <v>0.73296442687747043</v>
      </c>
      <c r="P7" s="83" t="e">
        <f t="shared" ref="P7:P44" si="2">N7*O7</f>
        <v>#VALUE!</v>
      </c>
      <c r="Q7" s="107" t="e">
        <v>#VALUE!</v>
      </c>
      <c r="R7" s="187" t="e">
        <f>Q7*その他の係数表!E7</f>
        <v>#VALUE!</v>
      </c>
      <c r="S7" s="84" t="e">
        <f>Q7*その他の係数表!F7</f>
        <v>#VALUE!</v>
      </c>
    </row>
    <row r="8" spans="2:19" ht="12.9" customHeight="1" x14ac:dyDescent="0.15">
      <c r="B8" s="22" t="str">
        <f>入力・結果!B12</f>
        <v>03</v>
      </c>
      <c r="C8" s="23" t="str">
        <f>入力・結果!C12</f>
        <v>漁業</v>
      </c>
      <c r="D8" s="75"/>
      <c r="E8" s="116"/>
      <c r="F8" s="83" t="e">
        <f>$D$45*$E$45*その他の係数表!G8</f>
        <v>#VALUE!</v>
      </c>
      <c r="G8" s="83" t="e">
        <f>F8*マージン率!D8</f>
        <v>#VALUE!</v>
      </c>
      <c r="H8" s="186" t="e">
        <f>F8*マージン率!E8</f>
        <v>#VALUE!</v>
      </c>
      <c r="I8" s="55" t="e">
        <f t="shared" si="0"/>
        <v>#VALUE!</v>
      </c>
      <c r="J8" s="102">
        <f>その他の係数表!D8</f>
        <v>0.69586359719315527</v>
      </c>
      <c r="K8" s="107" t="e">
        <f t="shared" si="1"/>
        <v>#VALUE!</v>
      </c>
      <c r="L8" s="98" t="e">
        <f>K8*その他の係数表!E8</f>
        <v>#VALUE!</v>
      </c>
      <c r="M8" s="186" t="e">
        <f>K8*その他の係数表!F8</f>
        <v>#VALUE!</v>
      </c>
      <c r="N8" s="83" t="e">
        <v>#VALUE!</v>
      </c>
      <c r="O8" s="102">
        <f>その他の係数表!D8</f>
        <v>0.69586359719315527</v>
      </c>
      <c r="P8" s="83" t="e">
        <f t="shared" si="2"/>
        <v>#VALUE!</v>
      </c>
      <c r="Q8" s="107" t="e">
        <v>#VALUE!</v>
      </c>
      <c r="R8" s="187" t="e">
        <f>Q8*その他の係数表!E8</f>
        <v>#VALUE!</v>
      </c>
      <c r="S8" s="84" t="e">
        <f>Q8*その他の係数表!F8</f>
        <v>#VALUE!</v>
      </c>
    </row>
    <row r="9" spans="2:19" ht="12.9" customHeight="1" x14ac:dyDescent="0.15">
      <c r="B9" s="22" t="str">
        <f>入力・結果!B13</f>
        <v>04</v>
      </c>
      <c r="C9" s="23" t="str">
        <f>入力・結果!C13</f>
        <v>鉱業</v>
      </c>
      <c r="D9" s="75"/>
      <c r="E9" s="116"/>
      <c r="F9" s="83" t="e">
        <f>$D$45*$E$45*その他の係数表!G9</f>
        <v>#VALUE!</v>
      </c>
      <c r="G9" s="83" t="e">
        <f>F9*マージン率!D9</f>
        <v>#VALUE!</v>
      </c>
      <c r="H9" s="186" t="e">
        <f>F9*マージン率!E9</f>
        <v>#VALUE!</v>
      </c>
      <c r="I9" s="55" t="e">
        <f t="shared" si="0"/>
        <v>#VALUE!</v>
      </c>
      <c r="J9" s="102">
        <f>その他の係数表!D9</f>
        <v>7.1007784557121867E-2</v>
      </c>
      <c r="K9" s="107" t="e">
        <f t="shared" si="1"/>
        <v>#VALUE!</v>
      </c>
      <c r="L9" s="98" t="e">
        <f>K9*その他の係数表!E9</f>
        <v>#VALUE!</v>
      </c>
      <c r="M9" s="186" t="e">
        <f>K9*その他の係数表!F9</f>
        <v>#VALUE!</v>
      </c>
      <c r="N9" s="83" t="e">
        <v>#VALUE!</v>
      </c>
      <c r="O9" s="102">
        <f>その他の係数表!D9</f>
        <v>7.1007784557121867E-2</v>
      </c>
      <c r="P9" s="83" t="e">
        <f t="shared" si="2"/>
        <v>#VALUE!</v>
      </c>
      <c r="Q9" s="107" t="e">
        <v>#VALUE!</v>
      </c>
      <c r="R9" s="187" t="e">
        <f>Q9*その他の係数表!E9</f>
        <v>#VALUE!</v>
      </c>
      <c r="S9" s="84" t="e">
        <f>Q9*その他の係数表!F9</f>
        <v>#VALUE!</v>
      </c>
    </row>
    <row r="10" spans="2:19" ht="12.9" customHeight="1" x14ac:dyDescent="0.15">
      <c r="B10" s="22" t="str">
        <f>入力・結果!B14</f>
        <v>05</v>
      </c>
      <c r="C10" s="23" t="str">
        <f>入力・結果!C14</f>
        <v>飲食料品</v>
      </c>
      <c r="D10" s="75"/>
      <c r="E10" s="116"/>
      <c r="F10" s="83" t="e">
        <f>$D$45*$E$45*その他の係数表!G10</f>
        <v>#VALUE!</v>
      </c>
      <c r="G10" s="83" t="e">
        <f>F10*マージン率!D10</f>
        <v>#VALUE!</v>
      </c>
      <c r="H10" s="186" t="e">
        <f>F10*マージン率!E10</f>
        <v>#VALUE!</v>
      </c>
      <c r="I10" s="55" t="e">
        <f t="shared" si="0"/>
        <v>#VALUE!</v>
      </c>
      <c r="J10" s="102">
        <f>その他の係数表!D10</f>
        <v>0.24227412788736191</v>
      </c>
      <c r="K10" s="107" t="e">
        <f t="shared" si="1"/>
        <v>#VALUE!</v>
      </c>
      <c r="L10" s="98" t="e">
        <f>K10*その他の係数表!E10</f>
        <v>#VALUE!</v>
      </c>
      <c r="M10" s="186" t="e">
        <f>K10*その他の係数表!F10</f>
        <v>#VALUE!</v>
      </c>
      <c r="N10" s="83" t="e">
        <v>#VALUE!</v>
      </c>
      <c r="O10" s="102">
        <f>その他の係数表!D10</f>
        <v>0.24227412788736191</v>
      </c>
      <c r="P10" s="83" t="e">
        <f t="shared" si="2"/>
        <v>#VALUE!</v>
      </c>
      <c r="Q10" s="107" t="e">
        <v>#VALUE!</v>
      </c>
      <c r="R10" s="187" t="e">
        <f>Q10*その他の係数表!E10</f>
        <v>#VALUE!</v>
      </c>
      <c r="S10" s="84" t="e">
        <f>Q10*その他の係数表!F10</f>
        <v>#VALUE!</v>
      </c>
    </row>
    <row r="11" spans="2:19" ht="12.9" customHeight="1" x14ac:dyDescent="0.15">
      <c r="B11" s="22" t="str">
        <f>入力・結果!B15</f>
        <v>06</v>
      </c>
      <c r="C11" s="23" t="str">
        <f>入力・結果!C15</f>
        <v>繊維製品</v>
      </c>
      <c r="D11" s="75"/>
      <c r="E11" s="116"/>
      <c r="F11" s="83" t="e">
        <f>$D$45*$E$45*その他の係数表!G11</f>
        <v>#VALUE!</v>
      </c>
      <c r="G11" s="83" t="e">
        <f>F11*マージン率!D11</f>
        <v>#VALUE!</v>
      </c>
      <c r="H11" s="186" t="e">
        <f>F11*マージン率!E11</f>
        <v>#VALUE!</v>
      </c>
      <c r="I11" s="55" t="e">
        <f t="shared" si="0"/>
        <v>#VALUE!</v>
      </c>
      <c r="J11" s="102">
        <f>その他の係数表!D11</f>
        <v>6.1195009848982296E-2</v>
      </c>
      <c r="K11" s="107" t="e">
        <f t="shared" si="1"/>
        <v>#VALUE!</v>
      </c>
      <c r="L11" s="98" t="e">
        <f>K11*その他の係数表!E11</f>
        <v>#VALUE!</v>
      </c>
      <c r="M11" s="186" t="e">
        <f>K11*その他の係数表!F11</f>
        <v>#VALUE!</v>
      </c>
      <c r="N11" s="83" t="e">
        <v>#VALUE!</v>
      </c>
      <c r="O11" s="102">
        <f>その他の係数表!D11</f>
        <v>6.1195009848982296E-2</v>
      </c>
      <c r="P11" s="83" t="e">
        <f t="shared" si="2"/>
        <v>#VALUE!</v>
      </c>
      <c r="Q11" s="107" t="e">
        <v>#VALUE!</v>
      </c>
      <c r="R11" s="187" t="e">
        <f>Q11*その他の係数表!E11</f>
        <v>#VALUE!</v>
      </c>
      <c r="S11" s="84" t="e">
        <f>Q11*その他の係数表!F11</f>
        <v>#VALUE!</v>
      </c>
    </row>
    <row r="12" spans="2:19" ht="12.9" customHeight="1" x14ac:dyDescent="0.15">
      <c r="B12" s="22" t="str">
        <f>入力・結果!B16</f>
        <v>07</v>
      </c>
      <c r="C12" s="23" t="str">
        <f>入力・結果!C16</f>
        <v>パルプ・紙・木製品</v>
      </c>
      <c r="D12" s="75"/>
      <c r="E12" s="116"/>
      <c r="F12" s="83" t="e">
        <f>$D$45*$E$45*その他の係数表!G12</f>
        <v>#VALUE!</v>
      </c>
      <c r="G12" s="83" t="e">
        <f>F12*マージン率!D12</f>
        <v>#VALUE!</v>
      </c>
      <c r="H12" s="186" t="e">
        <f>F12*マージン率!E12</f>
        <v>#VALUE!</v>
      </c>
      <c r="I12" s="55" t="e">
        <f t="shared" si="0"/>
        <v>#VALUE!</v>
      </c>
      <c r="J12" s="102">
        <f>その他の係数表!D12</f>
        <v>0.47255168928877223</v>
      </c>
      <c r="K12" s="107" t="e">
        <f t="shared" si="1"/>
        <v>#VALUE!</v>
      </c>
      <c r="L12" s="98" t="e">
        <f>K12*その他の係数表!E12</f>
        <v>#VALUE!</v>
      </c>
      <c r="M12" s="186" t="e">
        <f>K12*その他の係数表!F12</f>
        <v>#VALUE!</v>
      </c>
      <c r="N12" s="83" t="e">
        <v>#VALUE!</v>
      </c>
      <c r="O12" s="102">
        <f>その他の係数表!D12</f>
        <v>0.47255168928877223</v>
      </c>
      <c r="P12" s="83" t="e">
        <f t="shared" si="2"/>
        <v>#VALUE!</v>
      </c>
      <c r="Q12" s="107" t="e">
        <v>#VALUE!</v>
      </c>
      <c r="R12" s="187" t="e">
        <f>Q12*その他の係数表!E12</f>
        <v>#VALUE!</v>
      </c>
      <c r="S12" s="84" t="e">
        <f>Q12*その他の係数表!F12</f>
        <v>#VALUE!</v>
      </c>
    </row>
    <row r="13" spans="2:19" ht="12.9" customHeight="1" x14ac:dyDescent="0.15">
      <c r="B13" s="22" t="str">
        <f>入力・結果!B17</f>
        <v>08</v>
      </c>
      <c r="C13" s="23" t="str">
        <f>入力・結果!C17</f>
        <v>化学製品</v>
      </c>
      <c r="D13" s="75"/>
      <c r="E13" s="116"/>
      <c r="F13" s="83" t="e">
        <f>$D$45*$E$45*その他の係数表!G13</f>
        <v>#VALUE!</v>
      </c>
      <c r="G13" s="83" t="e">
        <f>F13*マージン率!D13</f>
        <v>#VALUE!</v>
      </c>
      <c r="H13" s="186" t="e">
        <f>F13*マージン率!E13</f>
        <v>#VALUE!</v>
      </c>
      <c r="I13" s="55" t="e">
        <f t="shared" si="0"/>
        <v>#VALUE!</v>
      </c>
      <c r="J13" s="102">
        <f>その他の係数表!D13</f>
        <v>1.9247383558797515E-2</v>
      </c>
      <c r="K13" s="107" t="e">
        <f t="shared" si="1"/>
        <v>#VALUE!</v>
      </c>
      <c r="L13" s="98" t="e">
        <f>K13*その他の係数表!E13</f>
        <v>#VALUE!</v>
      </c>
      <c r="M13" s="186" t="e">
        <f>K13*その他の係数表!F13</f>
        <v>#VALUE!</v>
      </c>
      <c r="N13" s="83" t="e">
        <v>#VALUE!</v>
      </c>
      <c r="O13" s="102">
        <f>その他の係数表!D13</f>
        <v>1.9247383558797515E-2</v>
      </c>
      <c r="P13" s="83" t="e">
        <f t="shared" si="2"/>
        <v>#VALUE!</v>
      </c>
      <c r="Q13" s="107" t="e">
        <v>#VALUE!</v>
      </c>
      <c r="R13" s="187" t="e">
        <f>Q13*その他の係数表!E13</f>
        <v>#VALUE!</v>
      </c>
      <c r="S13" s="84" t="e">
        <f>Q13*その他の係数表!F13</f>
        <v>#VALUE!</v>
      </c>
    </row>
    <row r="14" spans="2:19" ht="12.9" customHeight="1" x14ac:dyDescent="0.15">
      <c r="B14" s="22" t="str">
        <f>入力・結果!B18</f>
        <v>09</v>
      </c>
      <c r="C14" s="23" t="str">
        <f>入力・結果!C18</f>
        <v>石油・石炭製品</v>
      </c>
      <c r="D14" s="75"/>
      <c r="E14" s="116"/>
      <c r="F14" s="83" t="e">
        <f>$D$45*$E$45*その他の係数表!G14</f>
        <v>#VALUE!</v>
      </c>
      <c r="G14" s="83" t="e">
        <f>F14*マージン率!D14</f>
        <v>#VALUE!</v>
      </c>
      <c r="H14" s="186" t="e">
        <f>F14*マージン率!E14</f>
        <v>#VALUE!</v>
      </c>
      <c r="I14" s="55" t="e">
        <f t="shared" si="0"/>
        <v>#VALUE!</v>
      </c>
      <c r="J14" s="102">
        <f>その他の係数表!D14</f>
        <v>4.2512894225078202E-2</v>
      </c>
      <c r="K14" s="107" t="e">
        <f t="shared" si="1"/>
        <v>#VALUE!</v>
      </c>
      <c r="L14" s="98" t="e">
        <f>K14*その他の係数表!E14</f>
        <v>#VALUE!</v>
      </c>
      <c r="M14" s="186" t="e">
        <f>K14*その他の係数表!F14</f>
        <v>#VALUE!</v>
      </c>
      <c r="N14" s="83" t="e">
        <v>#VALUE!</v>
      </c>
      <c r="O14" s="102">
        <f>その他の係数表!D14</f>
        <v>4.2512894225078202E-2</v>
      </c>
      <c r="P14" s="83" t="e">
        <f t="shared" si="2"/>
        <v>#VALUE!</v>
      </c>
      <c r="Q14" s="107" t="e">
        <v>#VALUE!</v>
      </c>
      <c r="R14" s="187" t="e">
        <f>Q14*その他の係数表!E14</f>
        <v>#VALUE!</v>
      </c>
      <c r="S14" s="84" t="e">
        <f>Q14*その他の係数表!F14</f>
        <v>#VALUE!</v>
      </c>
    </row>
    <row r="15" spans="2:19" ht="12.9" customHeight="1" x14ac:dyDescent="0.15">
      <c r="B15" s="22" t="str">
        <f>入力・結果!B19</f>
        <v>10</v>
      </c>
      <c r="C15" s="23" t="str">
        <f>入力・結果!C19</f>
        <v>プラスチック・ゴム製品</v>
      </c>
      <c r="D15" s="75"/>
      <c r="E15" s="116"/>
      <c r="F15" s="83" t="e">
        <f>$D$45*$E$45*その他の係数表!G15</f>
        <v>#VALUE!</v>
      </c>
      <c r="G15" s="83" t="e">
        <f>F15*マージン率!D15</f>
        <v>#VALUE!</v>
      </c>
      <c r="H15" s="186" t="e">
        <f>F15*マージン率!E15</f>
        <v>#VALUE!</v>
      </c>
      <c r="I15" s="55" t="e">
        <f t="shared" si="0"/>
        <v>#VALUE!</v>
      </c>
      <c r="J15" s="102">
        <f>その他の係数表!D15</f>
        <v>0.22295965121768346</v>
      </c>
      <c r="K15" s="107" t="e">
        <f t="shared" si="1"/>
        <v>#VALUE!</v>
      </c>
      <c r="L15" s="98" t="e">
        <f>K15*その他の係数表!E15</f>
        <v>#VALUE!</v>
      </c>
      <c r="M15" s="186" t="e">
        <f>K15*その他の係数表!F15</f>
        <v>#VALUE!</v>
      </c>
      <c r="N15" s="83" t="e">
        <v>#VALUE!</v>
      </c>
      <c r="O15" s="102">
        <f>その他の係数表!D15</f>
        <v>0.22295965121768346</v>
      </c>
      <c r="P15" s="83" t="e">
        <f t="shared" si="2"/>
        <v>#VALUE!</v>
      </c>
      <c r="Q15" s="107" t="e">
        <v>#VALUE!</v>
      </c>
      <c r="R15" s="187" t="e">
        <f>Q15*その他の係数表!E15</f>
        <v>#VALUE!</v>
      </c>
      <c r="S15" s="84" t="e">
        <f>Q15*その他の係数表!F15</f>
        <v>#VALUE!</v>
      </c>
    </row>
    <row r="16" spans="2:19" ht="12.9" customHeight="1" x14ac:dyDescent="0.15">
      <c r="B16" s="22" t="str">
        <f>入力・結果!B20</f>
        <v>11</v>
      </c>
      <c r="C16" s="23" t="str">
        <f>入力・結果!C20</f>
        <v>窯業・土石製品</v>
      </c>
      <c r="D16" s="75"/>
      <c r="E16" s="116"/>
      <c r="F16" s="83" t="e">
        <f>$D$45*$E$45*その他の係数表!G16</f>
        <v>#VALUE!</v>
      </c>
      <c r="G16" s="83" t="e">
        <f>F16*マージン率!D16</f>
        <v>#VALUE!</v>
      </c>
      <c r="H16" s="186" t="e">
        <f>F16*マージン率!E16</f>
        <v>#VALUE!</v>
      </c>
      <c r="I16" s="55" t="e">
        <f t="shared" si="0"/>
        <v>#VALUE!</v>
      </c>
      <c r="J16" s="102">
        <f>その他の係数表!D16</f>
        <v>0.27438906316564038</v>
      </c>
      <c r="K16" s="107" t="e">
        <f t="shared" si="1"/>
        <v>#VALUE!</v>
      </c>
      <c r="L16" s="98" t="e">
        <f>K16*その他の係数表!E16</f>
        <v>#VALUE!</v>
      </c>
      <c r="M16" s="186" t="e">
        <f>K16*その他の係数表!F16</f>
        <v>#VALUE!</v>
      </c>
      <c r="N16" s="83" t="e">
        <v>#VALUE!</v>
      </c>
      <c r="O16" s="102">
        <f>その他の係数表!D16</f>
        <v>0.27438906316564038</v>
      </c>
      <c r="P16" s="83" t="e">
        <f t="shared" si="2"/>
        <v>#VALUE!</v>
      </c>
      <c r="Q16" s="107" t="e">
        <v>#VALUE!</v>
      </c>
      <c r="R16" s="187" t="e">
        <f>Q16*その他の係数表!E16</f>
        <v>#VALUE!</v>
      </c>
      <c r="S16" s="84" t="e">
        <f>Q16*その他の係数表!F16</f>
        <v>#VALUE!</v>
      </c>
    </row>
    <row r="17" spans="2:19" ht="12.9" customHeight="1" x14ac:dyDescent="0.15">
      <c r="B17" s="22" t="str">
        <f>入力・結果!B21</f>
        <v>12</v>
      </c>
      <c r="C17" s="23" t="str">
        <f>入力・結果!C21</f>
        <v>鉄鋼</v>
      </c>
      <c r="D17" s="75"/>
      <c r="E17" s="116"/>
      <c r="F17" s="83" t="e">
        <f>$D$45*$E$45*その他の係数表!G17</f>
        <v>#VALUE!</v>
      </c>
      <c r="G17" s="83" t="e">
        <f>F17*マージン率!D17</f>
        <v>#VALUE!</v>
      </c>
      <c r="H17" s="186" t="e">
        <f>F17*マージン率!E17</f>
        <v>#VALUE!</v>
      </c>
      <c r="I17" s="55" t="e">
        <f t="shared" si="0"/>
        <v>#VALUE!</v>
      </c>
      <c r="J17" s="102">
        <f>その他の係数表!D17</f>
        <v>7.8408940907290892E-2</v>
      </c>
      <c r="K17" s="107" t="e">
        <f t="shared" si="1"/>
        <v>#VALUE!</v>
      </c>
      <c r="L17" s="98" t="e">
        <f>K17*その他の係数表!E17</f>
        <v>#VALUE!</v>
      </c>
      <c r="M17" s="186" t="e">
        <f>K17*その他の係数表!F17</f>
        <v>#VALUE!</v>
      </c>
      <c r="N17" s="83" t="e">
        <v>#VALUE!</v>
      </c>
      <c r="O17" s="102">
        <f>その他の係数表!D17</f>
        <v>7.8408940907290892E-2</v>
      </c>
      <c r="P17" s="83" t="e">
        <f t="shared" si="2"/>
        <v>#VALUE!</v>
      </c>
      <c r="Q17" s="107" t="e">
        <v>#VALUE!</v>
      </c>
      <c r="R17" s="187" t="e">
        <f>Q17*その他の係数表!E17</f>
        <v>#VALUE!</v>
      </c>
      <c r="S17" s="84" t="e">
        <f>Q17*その他の係数表!F17</f>
        <v>#VALUE!</v>
      </c>
    </row>
    <row r="18" spans="2:19" ht="12.9" customHeight="1" x14ac:dyDescent="0.15">
      <c r="B18" s="22" t="str">
        <f>入力・結果!B22</f>
        <v>13</v>
      </c>
      <c r="C18" s="23" t="str">
        <f>入力・結果!C22</f>
        <v>非鉄金属</v>
      </c>
      <c r="D18" s="75"/>
      <c r="E18" s="116"/>
      <c r="F18" s="83" t="e">
        <f>$D$45*$E$45*その他の係数表!G18</f>
        <v>#VALUE!</v>
      </c>
      <c r="G18" s="83" t="e">
        <f>F18*マージン率!D18</f>
        <v>#VALUE!</v>
      </c>
      <c r="H18" s="186" t="e">
        <f>F18*マージン率!E18</f>
        <v>#VALUE!</v>
      </c>
      <c r="I18" s="55" t="e">
        <f t="shared" si="0"/>
        <v>#VALUE!</v>
      </c>
      <c r="J18" s="102">
        <f>その他の係数表!D18</f>
        <v>-2.8031004728708675E-2</v>
      </c>
      <c r="K18" s="107" t="e">
        <f t="shared" si="1"/>
        <v>#VALUE!</v>
      </c>
      <c r="L18" s="98" t="e">
        <f>K18*その他の係数表!E18</f>
        <v>#VALUE!</v>
      </c>
      <c r="M18" s="186" t="e">
        <f>K18*その他の係数表!F18</f>
        <v>#VALUE!</v>
      </c>
      <c r="N18" s="83" t="e">
        <v>#VALUE!</v>
      </c>
      <c r="O18" s="102">
        <f>その他の係数表!D18</f>
        <v>-2.8031004728708675E-2</v>
      </c>
      <c r="P18" s="83" t="e">
        <f t="shared" si="2"/>
        <v>#VALUE!</v>
      </c>
      <c r="Q18" s="107" t="e">
        <v>#VALUE!</v>
      </c>
      <c r="R18" s="187" t="e">
        <f>Q18*その他の係数表!E18</f>
        <v>#VALUE!</v>
      </c>
      <c r="S18" s="84" t="e">
        <f>Q18*その他の係数表!F18</f>
        <v>#VALUE!</v>
      </c>
    </row>
    <row r="19" spans="2:19" ht="12.9" customHeight="1" x14ac:dyDescent="0.15">
      <c r="B19" s="22" t="str">
        <f>入力・結果!B23</f>
        <v>14</v>
      </c>
      <c r="C19" s="23" t="str">
        <f>入力・結果!C23</f>
        <v>金属製品</v>
      </c>
      <c r="D19" s="75"/>
      <c r="E19" s="116"/>
      <c r="F19" s="83" t="e">
        <f>$D$45*$E$45*その他の係数表!G19</f>
        <v>#VALUE!</v>
      </c>
      <c r="G19" s="83" t="e">
        <f>F19*マージン率!D19</f>
        <v>#VALUE!</v>
      </c>
      <c r="H19" s="186" t="e">
        <f>F19*マージン率!E19</f>
        <v>#VALUE!</v>
      </c>
      <c r="I19" s="55" t="e">
        <f t="shared" si="0"/>
        <v>#VALUE!</v>
      </c>
      <c r="J19" s="102">
        <f>その他の係数表!D19</f>
        <v>6.5661418680858397E-2</v>
      </c>
      <c r="K19" s="107" t="e">
        <f t="shared" si="1"/>
        <v>#VALUE!</v>
      </c>
      <c r="L19" s="98" t="e">
        <f>K19*その他の係数表!E19</f>
        <v>#VALUE!</v>
      </c>
      <c r="M19" s="186" t="e">
        <f>K19*その他の係数表!F19</f>
        <v>#VALUE!</v>
      </c>
      <c r="N19" s="83" t="e">
        <v>#VALUE!</v>
      </c>
      <c r="O19" s="102">
        <f>その他の係数表!D19</f>
        <v>6.5661418680858397E-2</v>
      </c>
      <c r="P19" s="83" t="e">
        <f t="shared" si="2"/>
        <v>#VALUE!</v>
      </c>
      <c r="Q19" s="107" t="e">
        <v>#VALUE!</v>
      </c>
      <c r="R19" s="187" t="e">
        <f>Q19*その他の係数表!E19</f>
        <v>#VALUE!</v>
      </c>
      <c r="S19" s="84" t="e">
        <f>Q19*その他の係数表!F19</f>
        <v>#VALUE!</v>
      </c>
    </row>
    <row r="20" spans="2:19" ht="12.9" customHeight="1" x14ac:dyDescent="0.15">
      <c r="B20" s="22" t="str">
        <f>入力・結果!B24</f>
        <v>15</v>
      </c>
      <c r="C20" s="23" t="str">
        <f>入力・結果!C24</f>
        <v>はん用機械</v>
      </c>
      <c r="D20" s="75"/>
      <c r="E20" s="116"/>
      <c r="F20" s="83" t="e">
        <f>$D$45*$E$45*その他の係数表!G20</f>
        <v>#VALUE!</v>
      </c>
      <c r="G20" s="83" t="e">
        <f>F20*マージン率!D20</f>
        <v>#VALUE!</v>
      </c>
      <c r="H20" s="186" t="e">
        <f>F20*マージン率!E20</f>
        <v>#VALUE!</v>
      </c>
      <c r="I20" s="55" t="e">
        <f t="shared" si="0"/>
        <v>#VALUE!</v>
      </c>
      <c r="J20" s="102">
        <f>その他の係数表!D20</f>
        <v>1.297676803534098E-2</v>
      </c>
      <c r="K20" s="107" t="e">
        <f t="shared" si="1"/>
        <v>#VALUE!</v>
      </c>
      <c r="L20" s="98" t="e">
        <f>K20*その他の係数表!E20</f>
        <v>#VALUE!</v>
      </c>
      <c r="M20" s="186" t="e">
        <f>K20*その他の係数表!F20</f>
        <v>#VALUE!</v>
      </c>
      <c r="N20" s="83" t="e">
        <v>#VALUE!</v>
      </c>
      <c r="O20" s="102">
        <f>その他の係数表!D20</f>
        <v>1.297676803534098E-2</v>
      </c>
      <c r="P20" s="83" t="e">
        <f t="shared" si="2"/>
        <v>#VALUE!</v>
      </c>
      <c r="Q20" s="107" t="e">
        <v>#VALUE!</v>
      </c>
      <c r="R20" s="187" t="e">
        <f>Q20*その他の係数表!E20</f>
        <v>#VALUE!</v>
      </c>
      <c r="S20" s="84" t="e">
        <f>Q20*その他の係数表!F20</f>
        <v>#VALUE!</v>
      </c>
    </row>
    <row r="21" spans="2:19" ht="12.9" customHeight="1" x14ac:dyDescent="0.15">
      <c r="B21" s="22" t="str">
        <f>入力・結果!B25</f>
        <v>16</v>
      </c>
      <c r="C21" s="23" t="str">
        <f>入力・結果!C25</f>
        <v>生産用機械</v>
      </c>
      <c r="D21" s="75"/>
      <c r="E21" s="116"/>
      <c r="F21" s="83" t="e">
        <f>$D$45*$E$45*その他の係数表!G21</f>
        <v>#VALUE!</v>
      </c>
      <c r="G21" s="83" t="e">
        <f>F21*マージン率!D21</f>
        <v>#VALUE!</v>
      </c>
      <c r="H21" s="186" t="e">
        <f>F21*マージン率!E21</f>
        <v>#VALUE!</v>
      </c>
      <c r="I21" s="55" t="e">
        <f t="shared" si="0"/>
        <v>#VALUE!</v>
      </c>
      <c r="J21" s="102">
        <f>その他の係数表!D21</f>
        <v>0.11531613597780632</v>
      </c>
      <c r="K21" s="107" t="e">
        <f t="shared" si="1"/>
        <v>#VALUE!</v>
      </c>
      <c r="L21" s="98" t="e">
        <f>K21*その他の係数表!E21</f>
        <v>#VALUE!</v>
      </c>
      <c r="M21" s="186" t="e">
        <f>K21*その他の係数表!F21</f>
        <v>#VALUE!</v>
      </c>
      <c r="N21" s="83" t="e">
        <v>#VALUE!</v>
      </c>
      <c r="O21" s="102">
        <f>その他の係数表!D21</f>
        <v>0.11531613597780632</v>
      </c>
      <c r="P21" s="83" t="e">
        <f t="shared" si="2"/>
        <v>#VALUE!</v>
      </c>
      <c r="Q21" s="107" t="e">
        <v>#VALUE!</v>
      </c>
      <c r="R21" s="187" t="e">
        <f>Q21*その他の係数表!E21</f>
        <v>#VALUE!</v>
      </c>
      <c r="S21" s="84" t="e">
        <f>Q21*その他の係数表!F21</f>
        <v>#VALUE!</v>
      </c>
    </row>
    <row r="22" spans="2:19" ht="12.9" customHeight="1" x14ac:dyDescent="0.15">
      <c r="B22" s="22" t="str">
        <f>入力・結果!B26</f>
        <v>17</v>
      </c>
      <c r="C22" s="23" t="str">
        <f>入力・結果!C26</f>
        <v>業務用機械</v>
      </c>
      <c r="D22" s="75"/>
      <c r="E22" s="116"/>
      <c r="F22" s="83" t="e">
        <f>$D$45*$E$45*その他の係数表!G22</f>
        <v>#VALUE!</v>
      </c>
      <c r="G22" s="83" t="e">
        <f>F22*マージン率!D22</f>
        <v>#VALUE!</v>
      </c>
      <c r="H22" s="186" t="e">
        <f>F22*マージン率!E22</f>
        <v>#VALUE!</v>
      </c>
      <c r="I22" s="55" t="e">
        <f t="shared" si="0"/>
        <v>#VALUE!</v>
      </c>
      <c r="J22" s="102">
        <f>その他の係数表!D22</f>
        <v>7.2768854930094218E-4</v>
      </c>
      <c r="K22" s="107" t="e">
        <f t="shared" si="1"/>
        <v>#VALUE!</v>
      </c>
      <c r="L22" s="98" t="e">
        <f>K22*その他の係数表!E22</f>
        <v>#VALUE!</v>
      </c>
      <c r="M22" s="186" t="e">
        <f>K22*その他の係数表!F22</f>
        <v>#VALUE!</v>
      </c>
      <c r="N22" s="83" t="e">
        <v>#VALUE!</v>
      </c>
      <c r="O22" s="102">
        <f>その他の係数表!D22</f>
        <v>7.2768854930094218E-4</v>
      </c>
      <c r="P22" s="83" t="e">
        <f t="shared" si="2"/>
        <v>#VALUE!</v>
      </c>
      <c r="Q22" s="107" t="e">
        <v>#VALUE!</v>
      </c>
      <c r="R22" s="187" t="e">
        <f>Q22*その他の係数表!E22</f>
        <v>#VALUE!</v>
      </c>
      <c r="S22" s="84" t="e">
        <f>Q22*その他の係数表!F22</f>
        <v>#VALUE!</v>
      </c>
    </row>
    <row r="23" spans="2:19" ht="12.9" customHeight="1" x14ac:dyDescent="0.15">
      <c r="B23" s="22" t="str">
        <f>入力・結果!B27</f>
        <v>18</v>
      </c>
      <c r="C23" s="23" t="str">
        <f>入力・結果!C27</f>
        <v>電子部品</v>
      </c>
      <c r="D23" s="75"/>
      <c r="E23" s="116"/>
      <c r="F23" s="83" t="e">
        <f>$D$45*$E$45*その他の係数表!G23</f>
        <v>#VALUE!</v>
      </c>
      <c r="G23" s="83" t="e">
        <f>F23*マージン率!D23</f>
        <v>#VALUE!</v>
      </c>
      <c r="H23" s="186" t="e">
        <f>F23*マージン率!E23</f>
        <v>#VALUE!</v>
      </c>
      <c r="I23" s="55" t="e">
        <f t="shared" si="0"/>
        <v>#VALUE!</v>
      </c>
      <c r="J23" s="102">
        <f>その他の係数表!D23</f>
        <v>6.3962802328761725E-2</v>
      </c>
      <c r="K23" s="107" t="e">
        <f t="shared" si="1"/>
        <v>#VALUE!</v>
      </c>
      <c r="L23" s="98" t="e">
        <f>K23*その他の係数表!E23</f>
        <v>#VALUE!</v>
      </c>
      <c r="M23" s="186" t="e">
        <f>K23*その他の係数表!F23</f>
        <v>#VALUE!</v>
      </c>
      <c r="N23" s="83" t="e">
        <v>#VALUE!</v>
      </c>
      <c r="O23" s="102">
        <f>その他の係数表!D23</f>
        <v>6.3962802328761725E-2</v>
      </c>
      <c r="P23" s="83" t="e">
        <f t="shared" si="2"/>
        <v>#VALUE!</v>
      </c>
      <c r="Q23" s="107" t="e">
        <v>#VALUE!</v>
      </c>
      <c r="R23" s="187" t="e">
        <f>Q23*その他の係数表!E23</f>
        <v>#VALUE!</v>
      </c>
      <c r="S23" s="84" t="e">
        <f>Q23*その他の係数表!F23</f>
        <v>#VALUE!</v>
      </c>
    </row>
    <row r="24" spans="2:19" ht="12.9" customHeight="1" x14ac:dyDescent="0.15">
      <c r="B24" s="22" t="str">
        <f>入力・結果!B28</f>
        <v>19</v>
      </c>
      <c r="C24" s="23" t="str">
        <f>入力・結果!C28</f>
        <v>電気機械</v>
      </c>
      <c r="D24" s="75"/>
      <c r="E24" s="116"/>
      <c r="F24" s="83" t="e">
        <f>$D$45*$E$45*その他の係数表!G24</f>
        <v>#VALUE!</v>
      </c>
      <c r="G24" s="83" t="e">
        <f>F24*マージン率!D24</f>
        <v>#VALUE!</v>
      </c>
      <c r="H24" s="186" t="e">
        <f>F24*マージン率!E24</f>
        <v>#VALUE!</v>
      </c>
      <c r="I24" s="55" t="e">
        <f t="shared" si="0"/>
        <v>#VALUE!</v>
      </c>
      <c r="J24" s="102">
        <f>その他の係数表!D24</f>
        <v>0.1167764230292756</v>
      </c>
      <c r="K24" s="107" t="e">
        <f t="shared" si="1"/>
        <v>#VALUE!</v>
      </c>
      <c r="L24" s="98" t="e">
        <f>K24*その他の係数表!E24</f>
        <v>#VALUE!</v>
      </c>
      <c r="M24" s="186" t="e">
        <f>K24*その他の係数表!F24</f>
        <v>#VALUE!</v>
      </c>
      <c r="N24" s="83" t="e">
        <v>#VALUE!</v>
      </c>
      <c r="O24" s="102">
        <f>その他の係数表!D24</f>
        <v>0.1167764230292756</v>
      </c>
      <c r="P24" s="83" t="e">
        <f t="shared" si="2"/>
        <v>#VALUE!</v>
      </c>
      <c r="Q24" s="107" t="e">
        <v>#VALUE!</v>
      </c>
      <c r="R24" s="187" t="e">
        <f>Q24*その他の係数表!E24</f>
        <v>#VALUE!</v>
      </c>
      <c r="S24" s="84" t="e">
        <f>Q24*その他の係数表!F24</f>
        <v>#VALUE!</v>
      </c>
    </row>
    <row r="25" spans="2:19" ht="12.9" customHeight="1" x14ac:dyDescent="0.15">
      <c r="B25" s="22" t="str">
        <f>入力・結果!B29</f>
        <v>20</v>
      </c>
      <c r="C25" s="23" t="str">
        <f>入力・結果!C29</f>
        <v>情報通信機器</v>
      </c>
      <c r="D25" s="75"/>
      <c r="E25" s="116"/>
      <c r="F25" s="83" t="e">
        <f>$D$45*$E$45*その他の係数表!G25</f>
        <v>#VALUE!</v>
      </c>
      <c r="G25" s="83" t="e">
        <f>F25*マージン率!D25</f>
        <v>#VALUE!</v>
      </c>
      <c r="H25" s="186" t="e">
        <f>F25*マージン率!E25</f>
        <v>#VALUE!</v>
      </c>
      <c r="I25" s="55" t="e">
        <f t="shared" si="0"/>
        <v>#VALUE!</v>
      </c>
      <c r="J25" s="102">
        <f>その他の係数表!D25</f>
        <v>1.3111950402622363E-2</v>
      </c>
      <c r="K25" s="107" t="e">
        <f t="shared" si="1"/>
        <v>#VALUE!</v>
      </c>
      <c r="L25" s="98" t="e">
        <f>K25*その他の係数表!E25</f>
        <v>#VALUE!</v>
      </c>
      <c r="M25" s="186" t="e">
        <f>K25*その他の係数表!F25</f>
        <v>#VALUE!</v>
      </c>
      <c r="N25" s="83" t="e">
        <v>#VALUE!</v>
      </c>
      <c r="O25" s="102">
        <f>その他の係数表!D25</f>
        <v>1.3111950402622363E-2</v>
      </c>
      <c r="P25" s="83" t="e">
        <f t="shared" si="2"/>
        <v>#VALUE!</v>
      </c>
      <c r="Q25" s="107" t="e">
        <v>#VALUE!</v>
      </c>
      <c r="R25" s="187" t="e">
        <f>Q25*その他の係数表!E25</f>
        <v>#VALUE!</v>
      </c>
      <c r="S25" s="84" t="e">
        <f>Q25*その他の係数表!F25</f>
        <v>#VALUE!</v>
      </c>
    </row>
    <row r="26" spans="2:19" ht="12.9" customHeight="1" x14ac:dyDescent="0.15">
      <c r="B26" s="22" t="str">
        <f>入力・結果!B30</f>
        <v>21</v>
      </c>
      <c r="C26" s="23" t="str">
        <f>入力・結果!C30</f>
        <v>輸送機械</v>
      </c>
      <c r="D26" s="75"/>
      <c r="E26" s="116"/>
      <c r="F26" s="83" t="e">
        <f>$D$45*$E$45*その他の係数表!G26</f>
        <v>#VALUE!</v>
      </c>
      <c r="G26" s="83" t="e">
        <f>F26*マージン率!D26</f>
        <v>#VALUE!</v>
      </c>
      <c r="H26" s="186" t="e">
        <f>F26*マージン率!E26</f>
        <v>#VALUE!</v>
      </c>
      <c r="I26" s="55" t="e">
        <f t="shared" si="0"/>
        <v>#VALUE!</v>
      </c>
      <c r="J26" s="102">
        <f>その他の係数表!D26</f>
        <v>8.9520078354554666E-3</v>
      </c>
      <c r="K26" s="107" t="e">
        <f t="shared" si="1"/>
        <v>#VALUE!</v>
      </c>
      <c r="L26" s="98" t="e">
        <f>K26*その他の係数表!E26</f>
        <v>#VALUE!</v>
      </c>
      <c r="M26" s="186" t="e">
        <f>K26*その他の係数表!F26</f>
        <v>#VALUE!</v>
      </c>
      <c r="N26" s="83" t="e">
        <v>#VALUE!</v>
      </c>
      <c r="O26" s="102">
        <f>その他の係数表!D26</f>
        <v>8.9520078354554666E-3</v>
      </c>
      <c r="P26" s="83" t="e">
        <f t="shared" si="2"/>
        <v>#VALUE!</v>
      </c>
      <c r="Q26" s="107" t="e">
        <v>#VALUE!</v>
      </c>
      <c r="R26" s="187" t="e">
        <f>Q26*その他の係数表!E26</f>
        <v>#VALUE!</v>
      </c>
      <c r="S26" s="84" t="e">
        <f>Q26*その他の係数表!F26</f>
        <v>#VALUE!</v>
      </c>
    </row>
    <row r="27" spans="2:19" ht="12.9" customHeight="1" x14ac:dyDescent="0.15">
      <c r="B27" s="22" t="str">
        <f>入力・結果!B31</f>
        <v>22</v>
      </c>
      <c r="C27" s="23" t="str">
        <f>入力・結果!C31</f>
        <v>その他の製造工業製品</v>
      </c>
      <c r="D27" s="75"/>
      <c r="E27" s="116"/>
      <c r="F27" s="83" t="e">
        <f>$D$45*$E$45*その他の係数表!G27</f>
        <v>#VALUE!</v>
      </c>
      <c r="G27" s="83" t="e">
        <f>F27*マージン率!D27</f>
        <v>#VALUE!</v>
      </c>
      <c r="H27" s="186" t="e">
        <f>F27*マージン率!E27</f>
        <v>#VALUE!</v>
      </c>
      <c r="I27" s="55" t="e">
        <f t="shared" si="0"/>
        <v>#VALUE!</v>
      </c>
      <c r="J27" s="102">
        <f>その他の係数表!D27</f>
        <v>0.24318141826500084</v>
      </c>
      <c r="K27" s="107" t="e">
        <f t="shared" si="1"/>
        <v>#VALUE!</v>
      </c>
      <c r="L27" s="98" t="e">
        <f>K27*その他の係数表!E27</f>
        <v>#VALUE!</v>
      </c>
      <c r="M27" s="186" t="e">
        <f>K27*その他の係数表!F27</f>
        <v>#VALUE!</v>
      </c>
      <c r="N27" s="83" t="e">
        <v>#VALUE!</v>
      </c>
      <c r="O27" s="102">
        <f>その他の係数表!D27</f>
        <v>0.24318141826500084</v>
      </c>
      <c r="P27" s="83" t="e">
        <f t="shared" si="2"/>
        <v>#VALUE!</v>
      </c>
      <c r="Q27" s="107" t="e">
        <v>#VALUE!</v>
      </c>
      <c r="R27" s="187" t="e">
        <f>Q27*その他の係数表!E27</f>
        <v>#VALUE!</v>
      </c>
      <c r="S27" s="84" t="e">
        <f>Q27*その他の係数表!F27</f>
        <v>#VALUE!</v>
      </c>
    </row>
    <row r="28" spans="2:19" ht="12.9" customHeight="1" x14ac:dyDescent="0.15">
      <c r="B28" s="22" t="str">
        <f>入力・結果!B32</f>
        <v>23</v>
      </c>
      <c r="C28" s="23" t="str">
        <f>入力・結果!C32</f>
        <v>建設</v>
      </c>
      <c r="D28" s="75"/>
      <c r="E28" s="116"/>
      <c r="F28" s="83" t="e">
        <f>$D$45*$E$45*その他の係数表!G28</f>
        <v>#VALUE!</v>
      </c>
      <c r="G28" s="83" t="e">
        <f>F28*マージン率!D28</f>
        <v>#VALUE!</v>
      </c>
      <c r="H28" s="186" t="e">
        <f>F28*マージン率!E28</f>
        <v>#VALUE!</v>
      </c>
      <c r="I28" s="55" t="e">
        <f t="shared" si="0"/>
        <v>#VALUE!</v>
      </c>
      <c r="J28" s="102">
        <f>その他の係数表!D28</f>
        <v>1</v>
      </c>
      <c r="K28" s="107" t="e">
        <f t="shared" si="1"/>
        <v>#VALUE!</v>
      </c>
      <c r="L28" s="98" t="e">
        <f>K28*その他の係数表!E28</f>
        <v>#VALUE!</v>
      </c>
      <c r="M28" s="186" t="e">
        <f>K28*その他の係数表!F28</f>
        <v>#VALUE!</v>
      </c>
      <c r="N28" s="83" t="e">
        <v>#VALUE!</v>
      </c>
      <c r="O28" s="102">
        <f>その他の係数表!D28</f>
        <v>1</v>
      </c>
      <c r="P28" s="83" t="e">
        <f t="shared" si="2"/>
        <v>#VALUE!</v>
      </c>
      <c r="Q28" s="107" t="e">
        <v>#VALUE!</v>
      </c>
      <c r="R28" s="187" t="e">
        <f>Q28*その他の係数表!E28</f>
        <v>#VALUE!</v>
      </c>
      <c r="S28" s="84" t="e">
        <f>Q28*その他の係数表!F28</f>
        <v>#VALUE!</v>
      </c>
    </row>
    <row r="29" spans="2:19" ht="12.9" customHeight="1" x14ac:dyDescent="0.15">
      <c r="B29" s="22" t="str">
        <f>入力・結果!B33</f>
        <v>24</v>
      </c>
      <c r="C29" s="23" t="str">
        <f>入力・結果!C33</f>
        <v>電気・ガス・熱供給</v>
      </c>
      <c r="D29" s="75"/>
      <c r="E29" s="116"/>
      <c r="F29" s="83" t="e">
        <f>$D$45*$E$45*その他の係数表!G29</f>
        <v>#VALUE!</v>
      </c>
      <c r="G29" s="83" t="e">
        <f>F29*マージン率!D29</f>
        <v>#VALUE!</v>
      </c>
      <c r="H29" s="186" t="e">
        <f>F29*マージン率!E29</f>
        <v>#VALUE!</v>
      </c>
      <c r="I29" s="55" t="e">
        <f t="shared" si="0"/>
        <v>#VALUE!</v>
      </c>
      <c r="J29" s="102">
        <f>その他の係数表!D29</f>
        <v>0.60150865641948703</v>
      </c>
      <c r="K29" s="107" t="e">
        <f t="shared" si="1"/>
        <v>#VALUE!</v>
      </c>
      <c r="L29" s="98" t="e">
        <f>K29*その他の係数表!E29</f>
        <v>#VALUE!</v>
      </c>
      <c r="M29" s="186" t="e">
        <f>K29*その他の係数表!F29</f>
        <v>#VALUE!</v>
      </c>
      <c r="N29" s="83" t="e">
        <v>#VALUE!</v>
      </c>
      <c r="O29" s="102">
        <f>その他の係数表!D29</f>
        <v>0.60150865641948703</v>
      </c>
      <c r="P29" s="83" t="e">
        <f t="shared" si="2"/>
        <v>#VALUE!</v>
      </c>
      <c r="Q29" s="107" t="e">
        <v>#VALUE!</v>
      </c>
      <c r="R29" s="187" t="e">
        <f>Q29*その他の係数表!E29</f>
        <v>#VALUE!</v>
      </c>
      <c r="S29" s="84" t="e">
        <f>Q29*その他の係数表!F29</f>
        <v>#VALUE!</v>
      </c>
    </row>
    <row r="30" spans="2:19" ht="12.9" customHeight="1" x14ac:dyDescent="0.15">
      <c r="B30" s="22" t="str">
        <f>入力・結果!B34</f>
        <v>25</v>
      </c>
      <c r="C30" s="23" t="str">
        <f>入力・結果!C34</f>
        <v>水道</v>
      </c>
      <c r="D30" s="75"/>
      <c r="E30" s="116"/>
      <c r="F30" s="83" t="e">
        <f>$D$45*$E$45*その他の係数表!G30</f>
        <v>#VALUE!</v>
      </c>
      <c r="G30" s="83" t="e">
        <f>F30*マージン率!D30</f>
        <v>#VALUE!</v>
      </c>
      <c r="H30" s="186" t="e">
        <f>F30*マージン率!E30</f>
        <v>#VALUE!</v>
      </c>
      <c r="I30" s="55" t="e">
        <f t="shared" si="0"/>
        <v>#VALUE!</v>
      </c>
      <c r="J30" s="102">
        <f>その他の係数表!D30</f>
        <v>0.99989548130857397</v>
      </c>
      <c r="K30" s="107" t="e">
        <f t="shared" si="1"/>
        <v>#VALUE!</v>
      </c>
      <c r="L30" s="98" t="e">
        <f>K30*その他の係数表!E30</f>
        <v>#VALUE!</v>
      </c>
      <c r="M30" s="186" t="e">
        <f>K30*その他の係数表!F30</f>
        <v>#VALUE!</v>
      </c>
      <c r="N30" s="83" t="e">
        <v>#VALUE!</v>
      </c>
      <c r="O30" s="102">
        <f>その他の係数表!D30</f>
        <v>0.99989548130857397</v>
      </c>
      <c r="P30" s="83" t="e">
        <f t="shared" si="2"/>
        <v>#VALUE!</v>
      </c>
      <c r="Q30" s="107" t="e">
        <v>#VALUE!</v>
      </c>
      <c r="R30" s="187" t="e">
        <f>Q30*その他の係数表!E30</f>
        <v>#VALUE!</v>
      </c>
      <c r="S30" s="84" t="e">
        <f>Q30*その他の係数表!F30</f>
        <v>#VALUE!</v>
      </c>
    </row>
    <row r="31" spans="2:19" ht="12.9" customHeight="1" x14ac:dyDescent="0.15">
      <c r="B31" s="22" t="str">
        <f>入力・結果!B35</f>
        <v>26</v>
      </c>
      <c r="C31" s="23" t="str">
        <f>入力・結果!C35</f>
        <v>廃棄物処理</v>
      </c>
      <c r="D31" s="75"/>
      <c r="E31" s="116"/>
      <c r="F31" s="83" t="e">
        <f>$D$45*$E$45*その他の係数表!G31</f>
        <v>#VALUE!</v>
      </c>
      <c r="G31" s="83" t="e">
        <f>F31*マージン率!D31</f>
        <v>#VALUE!</v>
      </c>
      <c r="H31" s="186" t="e">
        <f>F31*マージン率!E31</f>
        <v>#VALUE!</v>
      </c>
      <c r="I31" s="55" t="e">
        <f t="shared" si="0"/>
        <v>#VALUE!</v>
      </c>
      <c r="J31" s="102">
        <f>その他の係数表!D31</f>
        <v>0.9999699356623174</v>
      </c>
      <c r="K31" s="107" t="e">
        <f t="shared" si="1"/>
        <v>#VALUE!</v>
      </c>
      <c r="L31" s="98" t="e">
        <f>K31*その他の係数表!E31</f>
        <v>#VALUE!</v>
      </c>
      <c r="M31" s="186" t="e">
        <f>K31*その他の係数表!F31</f>
        <v>#VALUE!</v>
      </c>
      <c r="N31" s="83" t="e">
        <v>#VALUE!</v>
      </c>
      <c r="O31" s="102">
        <f>その他の係数表!D31</f>
        <v>0.9999699356623174</v>
      </c>
      <c r="P31" s="83" t="e">
        <f t="shared" si="2"/>
        <v>#VALUE!</v>
      </c>
      <c r="Q31" s="107" t="e">
        <v>#VALUE!</v>
      </c>
      <c r="R31" s="187" t="e">
        <f>Q31*その他の係数表!E31</f>
        <v>#VALUE!</v>
      </c>
      <c r="S31" s="84" t="e">
        <f>Q31*その他の係数表!F31</f>
        <v>#VALUE!</v>
      </c>
    </row>
    <row r="32" spans="2:19" ht="12.9" customHeight="1" x14ac:dyDescent="0.15">
      <c r="B32" s="22" t="str">
        <f>入力・結果!B36</f>
        <v>27</v>
      </c>
      <c r="C32" s="23" t="str">
        <f>入力・結果!C36</f>
        <v>商業</v>
      </c>
      <c r="D32" s="75"/>
      <c r="E32" s="116"/>
      <c r="F32" s="83" t="e">
        <f>$D$45*$E$45*その他の係数表!G32</f>
        <v>#VALUE!</v>
      </c>
      <c r="G32" s="83" t="e">
        <f>-SUM(G6:G31,G33:G44)</f>
        <v>#VALUE!</v>
      </c>
      <c r="H32" s="186" t="e">
        <f>F32*マージン率!E32</f>
        <v>#VALUE!</v>
      </c>
      <c r="I32" s="55" t="e">
        <f t="shared" si="0"/>
        <v>#VALUE!</v>
      </c>
      <c r="J32" s="102">
        <f>その他の係数表!D32</f>
        <v>0.66246819980467186</v>
      </c>
      <c r="K32" s="107" t="e">
        <f t="shared" si="1"/>
        <v>#VALUE!</v>
      </c>
      <c r="L32" s="98" t="e">
        <f>K32*その他の係数表!E32</f>
        <v>#VALUE!</v>
      </c>
      <c r="M32" s="186" t="e">
        <f>K32*その他の係数表!F32</f>
        <v>#VALUE!</v>
      </c>
      <c r="N32" s="83" t="e">
        <v>#VALUE!</v>
      </c>
      <c r="O32" s="102">
        <f>その他の係数表!D32</f>
        <v>0.66246819980467186</v>
      </c>
      <c r="P32" s="83" t="e">
        <f t="shared" si="2"/>
        <v>#VALUE!</v>
      </c>
      <c r="Q32" s="107" t="e">
        <v>#VALUE!</v>
      </c>
      <c r="R32" s="187" t="e">
        <f>Q32*その他の係数表!E32</f>
        <v>#VALUE!</v>
      </c>
      <c r="S32" s="84" t="e">
        <f>Q32*その他の係数表!F32</f>
        <v>#VALUE!</v>
      </c>
    </row>
    <row r="33" spans="2:19" ht="12.9" customHeight="1" x14ac:dyDescent="0.15">
      <c r="B33" s="22" t="str">
        <f>入力・結果!B37</f>
        <v>28</v>
      </c>
      <c r="C33" s="23" t="str">
        <f>入力・結果!C37</f>
        <v>金融・保険</v>
      </c>
      <c r="D33" s="75"/>
      <c r="E33" s="116"/>
      <c r="F33" s="83" t="e">
        <f>$D$45*$E$45*その他の係数表!G33</f>
        <v>#VALUE!</v>
      </c>
      <c r="G33" s="83" t="e">
        <f>F33*マージン率!D33</f>
        <v>#VALUE!</v>
      </c>
      <c r="H33" s="186" t="e">
        <f>F33*マージン率!E33</f>
        <v>#VALUE!</v>
      </c>
      <c r="I33" s="55" t="e">
        <f t="shared" si="0"/>
        <v>#VALUE!</v>
      </c>
      <c r="J33" s="102">
        <f>その他の係数表!D33</f>
        <v>0.91955925753921286</v>
      </c>
      <c r="K33" s="107" t="e">
        <f t="shared" si="1"/>
        <v>#VALUE!</v>
      </c>
      <c r="L33" s="98" t="e">
        <f>K33*その他の係数表!E33</f>
        <v>#VALUE!</v>
      </c>
      <c r="M33" s="186" t="e">
        <f>K33*その他の係数表!F33</f>
        <v>#VALUE!</v>
      </c>
      <c r="N33" s="83" t="e">
        <v>#VALUE!</v>
      </c>
      <c r="O33" s="102">
        <f>その他の係数表!D33</f>
        <v>0.91955925753921286</v>
      </c>
      <c r="P33" s="83" t="e">
        <f t="shared" si="2"/>
        <v>#VALUE!</v>
      </c>
      <c r="Q33" s="107" t="e">
        <v>#VALUE!</v>
      </c>
      <c r="R33" s="187" t="e">
        <f>Q33*その他の係数表!E33</f>
        <v>#VALUE!</v>
      </c>
      <c r="S33" s="84" t="e">
        <f>Q33*その他の係数表!F33</f>
        <v>#VALUE!</v>
      </c>
    </row>
    <row r="34" spans="2:19" ht="12.9" customHeight="1" x14ac:dyDescent="0.15">
      <c r="B34" s="22" t="str">
        <f>入力・結果!B38</f>
        <v>29</v>
      </c>
      <c r="C34" s="23" t="str">
        <f>入力・結果!C38</f>
        <v>不動産</v>
      </c>
      <c r="D34" s="75"/>
      <c r="E34" s="116"/>
      <c r="F34" s="83" t="e">
        <f>$D$45*$E$45*その他の係数表!G34</f>
        <v>#VALUE!</v>
      </c>
      <c r="G34" s="83" t="e">
        <f>F34*マージン率!D34</f>
        <v>#VALUE!</v>
      </c>
      <c r="H34" s="186" t="e">
        <f>F34*マージン率!E34</f>
        <v>#VALUE!</v>
      </c>
      <c r="I34" s="55" t="e">
        <f t="shared" si="0"/>
        <v>#VALUE!</v>
      </c>
      <c r="J34" s="102">
        <f>その他の係数表!D34</f>
        <v>0.99583975607690356</v>
      </c>
      <c r="K34" s="107" t="e">
        <f t="shared" si="1"/>
        <v>#VALUE!</v>
      </c>
      <c r="L34" s="98" t="e">
        <f>K34*その他の係数表!E34</f>
        <v>#VALUE!</v>
      </c>
      <c r="M34" s="186" t="e">
        <f>K34*その他の係数表!F34</f>
        <v>#VALUE!</v>
      </c>
      <c r="N34" s="83" t="e">
        <v>#VALUE!</v>
      </c>
      <c r="O34" s="102">
        <f>その他の係数表!D34</f>
        <v>0.99583975607690356</v>
      </c>
      <c r="P34" s="83" t="e">
        <f t="shared" si="2"/>
        <v>#VALUE!</v>
      </c>
      <c r="Q34" s="107" t="e">
        <v>#VALUE!</v>
      </c>
      <c r="R34" s="187" t="e">
        <f>Q34*その他の係数表!E34</f>
        <v>#VALUE!</v>
      </c>
      <c r="S34" s="84" t="e">
        <f>Q34*その他の係数表!F34</f>
        <v>#VALUE!</v>
      </c>
    </row>
    <row r="35" spans="2:19" ht="12.9" customHeight="1" x14ac:dyDescent="0.15">
      <c r="B35" s="22" t="str">
        <f>入力・結果!B39</f>
        <v>30</v>
      </c>
      <c r="C35" s="23" t="str">
        <f>入力・結果!C39</f>
        <v>運輸・郵便</v>
      </c>
      <c r="D35" s="75"/>
      <c r="E35" s="116"/>
      <c r="F35" s="83" t="e">
        <f>$D$45*$E$45*その他の係数表!G35</f>
        <v>#VALUE!</v>
      </c>
      <c r="G35" s="83" t="e">
        <f>F35*マージン率!D35</f>
        <v>#VALUE!</v>
      </c>
      <c r="H35" s="186" t="e">
        <f>-SUM(H6:H34,H36:H44)</f>
        <v>#VALUE!</v>
      </c>
      <c r="I35" s="55" t="e">
        <f t="shared" si="0"/>
        <v>#VALUE!</v>
      </c>
      <c r="J35" s="102">
        <f>その他の係数表!D35</f>
        <v>0.71151827803966916</v>
      </c>
      <c r="K35" s="107" t="e">
        <f t="shared" si="1"/>
        <v>#VALUE!</v>
      </c>
      <c r="L35" s="98" t="e">
        <f>K35*その他の係数表!E35</f>
        <v>#VALUE!</v>
      </c>
      <c r="M35" s="186" t="e">
        <f>K35*その他の係数表!F35</f>
        <v>#VALUE!</v>
      </c>
      <c r="N35" s="83" t="e">
        <v>#VALUE!</v>
      </c>
      <c r="O35" s="102">
        <f>その他の係数表!D35</f>
        <v>0.71151827803966916</v>
      </c>
      <c r="P35" s="83" t="e">
        <f t="shared" si="2"/>
        <v>#VALUE!</v>
      </c>
      <c r="Q35" s="107" t="e">
        <v>#VALUE!</v>
      </c>
      <c r="R35" s="187" t="e">
        <f>Q35*その他の係数表!E35</f>
        <v>#VALUE!</v>
      </c>
      <c r="S35" s="84" t="e">
        <f>Q35*その他の係数表!F35</f>
        <v>#VALUE!</v>
      </c>
    </row>
    <row r="36" spans="2:19" ht="12.9" customHeight="1" x14ac:dyDescent="0.15">
      <c r="B36" s="22" t="str">
        <f>入力・結果!B40</f>
        <v>31</v>
      </c>
      <c r="C36" s="23" t="str">
        <f>入力・結果!C40</f>
        <v>情報通信</v>
      </c>
      <c r="D36" s="75"/>
      <c r="E36" s="116"/>
      <c r="F36" s="83" t="e">
        <f>$D$45*$E$45*その他の係数表!G36</f>
        <v>#VALUE!</v>
      </c>
      <c r="G36" s="83" t="e">
        <f>F36*マージン率!D36</f>
        <v>#VALUE!</v>
      </c>
      <c r="H36" s="186" t="e">
        <f>F36*マージン率!E36</f>
        <v>#VALUE!</v>
      </c>
      <c r="I36" s="55" t="e">
        <f t="shared" si="0"/>
        <v>#VALUE!</v>
      </c>
      <c r="J36" s="102">
        <f>その他の係数表!D36</f>
        <v>0.62174738449474831</v>
      </c>
      <c r="K36" s="107" t="e">
        <f t="shared" si="1"/>
        <v>#VALUE!</v>
      </c>
      <c r="L36" s="98" t="e">
        <f>K36*その他の係数表!E36</f>
        <v>#VALUE!</v>
      </c>
      <c r="M36" s="186" t="e">
        <f>K36*その他の係数表!F36</f>
        <v>#VALUE!</v>
      </c>
      <c r="N36" s="83" t="e">
        <v>#VALUE!</v>
      </c>
      <c r="O36" s="102">
        <f>その他の係数表!D36</f>
        <v>0.62174738449474831</v>
      </c>
      <c r="P36" s="83" t="e">
        <f t="shared" si="2"/>
        <v>#VALUE!</v>
      </c>
      <c r="Q36" s="107" t="e">
        <v>#VALUE!</v>
      </c>
      <c r="R36" s="187" t="e">
        <f>Q36*その他の係数表!E36</f>
        <v>#VALUE!</v>
      </c>
      <c r="S36" s="84" t="e">
        <f>Q36*その他の係数表!F36</f>
        <v>#VALUE!</v>
      </c>
    </row>
    <row r="37" spans="2:19" ht="12.9" customHeight="1" x14ac:dyDescent="0.15">
      <c r="B37" s="22" t="str">
        <f>入力・結果!B41</f>
        <v>32</v>
      </c>
      <c r="C37" s="23" t="str">
        <f>入力・結果!C41</f>
        <v>公務</v>
      </c>
      <c r="D37" s="75"/>
      <c r="E37" s="116"/>
      <c r="F37" s="83" t="e">
        <f>$D$45*$E$45*その他の係数表!G37</f>
        <v>#VALUE!</v>
      </c>
      <c r="G37" s="83" t="e">
        <f>F37*マージン率!D37</f>
        <v>#VALUE!</v>
      </c>
      <c r="H37" s="186" t="e">
        <f>F37*マージン率!E37</f>
        <v>#VALUE!</v>
      </c>
      <c r="I37" s="55" t="e">
        <f t="shared" si="0"/>
        <v>#VALUE!</v>
      </c>
      <c r="J37" s="102">
        <f>その他の係数表!D37</f>
        <v>1</v>
      </c>
      <c r="K37" s="107" t="e">
        <f t="shared" si="1"/>
        <v>#VALUE!</v>
      </c>
      <c r="L37" s="98" t="e">
        <f>K37*その他の係数表!E37</f>
        <v>#VALUE!</v>
      </c>
      <c r="M37" s="186" t="e">
        <f>K37*その他の係数表!F37</f>
        <v>#VALUE!</v>
      </c>
      <c r="N37" s="83" t="e">
        <v>#VALUE!</v>
      </c>
      <c r="O37" s="102">
        <f>その他の係数表!D37</f>
        <v>1</v>
      </c>
      <c r="P37" s="83" t="e">
        <f t="shared" si="2"/>
        <v>#VALUE!</v>
      </c>
      <c r="Q37" s="107" t="e">
        <v>#VALUE!</v>
      </c>
      <c r="R37" s="187" t="e">
        <f>Q37*その他の係数表!E37</f>
        <v>#VALUE!</v>
      </c>
      <c r="S37" s="84" t="e">
        <f>Q37*その他の係数表!F37</f>
        <v>#VALUE!</v>
      </c>
    </row>
    <row r="38" spans="2:19" ht="12.9" customHeight="1" x14ac:dyDescent="0.15">
      <c r="B38" s="22" t="str">
        <f>入力・結果!B42</f>
        <v>33</v>
      </c>
      <c r="C38" s="23" t="str">
        <f>入力・結果!C42</f>
        <v>教育・研究</v>
      </c>
      <c r="D38" s="75"/>
      <c r="E38" s="116"/>
      <c r="F38" s="83" t="e">
        <f>$D$45*$E$45*その他の係数表!G38</f>
        <v>#VALUE!</v>
      </c>
      <c r="G38" s="83" t="e">
        <f>F38*マージン率!D38</f>
        <v>#VALUE!</v>
      </c>
      <c r="H38" s="186" t="e">
        <f>F38*マージン率!E38</f>
        <v>#VALUE!</v>
      </c>
      <c r="I38" s="55" t="e">
        <f t="shared" si="0"/>
        <v>#VALUE!</v>
      </c>
      <c r="J38" s="102">
        <f>その他の係数表!D38</f>
        <v>0.89861951978407151</v>
      </c>
      <c r="K38" s="107" t="e">
        <f t="shared" si="1"/>
        <v>#VALUE!</v>
      </c>
      <c r="L38" s="98" t="e">
        <f>K38*その他の係数表!E38</f>
        <v>#VALUE!</v>
      </c>
      <c r="M38" s="186" t="e">
        <f>K38*その他の係数表!F38</f>
        <v>#VALUE!</v>
      </c>
      <c r="N38" s="83" t="e">
        <v>#VALUE!</v>
      </c>
      <c r="O38" s="102">
        <f>その他の係数表!D38</f>
        <v>0.89861951978407151</v>
      </c>
      <c r="P38" s="83" t="e">
        <f t="shared" si="2"/>
        <v>#VALUE!</v>
      </c>
      <c r="Q38" s="107" t="e">
        <v>#VALUE!</v>
      </c>
      <c r="R38" s="187" t="e">
        <f>Q38*その他の係数表!E38</f>
        <v>#VALUE!</v>
      </c>
      <c r="S38" s="84" t="e">
        <f>Q38*その他の係数表!F38</f>
        <v>#VALUE!</v>
      </c>
    </row>
    <row r="39" spans="2:19" ht="12.9" customHeight="1" x14ac:dyDescent="0.15">
      <c r="B39" s="22" t="str">
        <f>入力・結果!B43</f>
        <v>34</v>
      </c>
      <c r="C39" s="23" t="str">
        <f>入力・結果!C43</f>
        <v>医療・福祉</v>
      </c>
      <c r="D39" s="75"/>
      <c r="E39" s="116"/>
      <c r="F39" s="83" t="e">
        <f>$D$45*$E$45*その他の係数表!G39</f>
        <v>#VALUE!</v>
      </c>
      <c r="G39" s="83" t="e">
        <f>F39*マージン率!D39</f>
        <v>#VALUE!</v>
      </c>
      <c r="H39" s="186" t="e">
        <f>F39*マージン率!E39</f>
        <v>#VALUE!</v>
      </c>
      <c r="I39" s="55" t="e">
        <f t="shared" si="0"/>
        <v>#VALUE!</v>
      </c>
      <c r="J39" s="102">
        <f>その他の係数表!D39</f>
        <v>0.98918777706987693</v>
      </c>
      <c r="K39" s="107" t="e">
        <f t="shared" si="1"/>
        <v>#VALUE!</v>
      </c>
      <c r="L39" s="98" t="e">
        <f>K39*その他の係数表!E39</f>
        <v>#VALUE!</v>
      </c>
      <c r="M39" s="186" t="e">
        <f>K39*その他の係数表!F39</f>
        <v>#VALUE!</v>
      </c>
      <c r="N39" s="83" t="e">
        <v>#VALUE!</v>
      </c>
      <c r="O39" s="102">
        <f>その他の係数表!D39</f>
        <v>0.98918777706987693</v>
      </c>
      <c r="P39" s="83" t="e">
        <f t="shared" si="2"/>
        <v>#VALUE!</v>
      </c>
      <c r="Q39" s="107" t="e">
        <v>#VALUE!</v>
      </c>
      <c r="R39" s="187" t="e">
        <f>Q39*その他の係数表!E39</f>
        <v>#VALUE!</v>
      </c>
      <c r="S39" s="84" t="e">
        <f>Q39*その他の係数表!F39</f>
        <v>#VALUE!</v>
      </c>
    </row>
    <row r="40" spans="2:19" ht="12.9" customHeight="1" x14ac:dyDescent="0.15">
      <c r="B40" s="22" t="str">
        <f>入力・結果!B44</f>
        <v>35</v>
      </c>
      <c r="C40" s="23" t="str">
        <f>入力・結果!C44</f>
        <v>他に分類されない会員制団体</v>
      </c>
      <c r="D40" s="75"/>
      <c r="E40" s="116"/>
      <c r="F40" s="83" t="e">
        <f>$D$45*$E$45*その他の係数表!G40</f>
        <v>#VALUE!</v>
      </c>
      <c r="G40" s="83" t="e">
        <f>F40*マージン率!D40</f>
        <v>#VALUE!</v>
      </c>
      <c r="H40" s="186" t="e">
        <f>F40*マージン率!E40</f>
        <v>#VALUE!</v>
      </c>
      <c r="I40" s="55" t="e">
        <f t="shared" si="0"/>
        <v>#VALUE!</v>
      </c>
      <c r="J40" s="102">
        <f>その他の係数表!D40</f>
        <v>1</v>
      </c>
      <c r="K40" s="107" t="e">
        <f t="shared" si="1"/>
        <v>#VALUE!</v>
      </c>
      <c r="L40" s="98" t="e">
        <f>K40*その他の係数表!E40</f>
        <v>#VALUE!</v>
      </c>
      <c r="M40" s="186" t="e">
        <f>K40*その他の係数表!F40</f>
        <v>#VALUE!</v>
      </c>
      <c r="N40" s="83" t="e">
        <v>#VALUE!</v>
      </c>
      <c r="O40" s="102">
        <f>その他の係数表!D40</f>
        <v>1</v>
      </c>
      <c r="P40" s="83" t="e">
        <f t="shared" si="2"/>
        <v>#VALUE!</v>
      </c>
      <c r="Q40" s="107" t="e">
        <v>#VALUE!</v>
      </c>
      <c r="R40" s="187" t="e">
        <f>Q40*その他の係数表!E40</f>
        <v>#VALUE!</v>
      </c>
      <c r="S40" s="84" t="e">
        <f>Q40*その他の係数表!F40</f>
        <v>#VALUE!</v>
      </c>
    </row>
    <row r="41" spans="2:19" ht="12.9" customHeight="1" x14ac:dyDescent="0.15">
      <c r="B41" s="22" t="str">
        <f>入力・結果!B45</f>
        <v>36</v>
      </c>
      <c r="C41" s="23" t="str">
        <f>入力・結果!C45</f>
        <v>対事業所サービス</v>
      </c>
      <c r="D41" s="75"/>
      <c r="E41" s="116"/>
      <c r="F41" s="83" t="e">
        <f>$D$45*$E$45*その他の係数表!G41</f>
        <v>#VALUE!</v>
      </c>
      <c r="G41" s="83" t="e">
        <f>F41*マージン率!D41</f>
        <v>#VALUE!</v>
      </c>
      <c r="H41" s="186" t="e">
        <f>F41*マージン率!E41</f>
        <v>#VALUE!</v>
      </c>
      <c r="I41" s="55" t="e">
        <f t="shared" si="0"/>
        <v>#VALUE!</v>
      </c>
      <c r="J41" s="102">
        <f>その他の係数表!D41</f>
        <v>0.54238704604198329</v>
      </c>
      <c r="K41" s="107" t="e">
        <f t="shared" si="1"/>
        <v>#VALUE!</v>
      </c>
      <c r="L41" s="98" t="e">
        <f>K41*その他の係数表!E41</f>
        <v>#VALUE!</v>
      </c>
      <c r="M41" s="186" t="e">
        <f>K41*その他の係数表!F41</f>
        <v>#VALUE!</v>
      </c>
      <c r="N41" s="83" t="e">
        <v>#VALUE!</v>
      </c>
      <c r="O41" s="102">
        <f>その他の係数表!D41</f>
        <v>0.54238704604198329</v>
      </c>
      <c r="P41" s="83" t="e">
        <f t="shared" si="2"/>
        <v>#VALUE!</v>
      </c>
      <c r="Q41" s="107" t="e">
        <v>#VALUE!</v>
      </c>
      <c r="R41" s="187" t="e">
        <f>Q41*その他の係数表!E41</f>
        <v>#VALUE!</v>
      </c>
      <c r="S41" s="84" t="e">
        <f>Q41*その他の係数表!F41</f>
        <v>#VALUE!</v>
      </c>
    </row>
    <row r="42" spans="2:19" ht="12.9" customHeight="1" x14ac:dyDescent="0.15">
      <c r="B42" s="22" t="str">
        <f>入力・結果!B46</f>
        <v>37</v>
      </c>
      <c r="C42" s="23" t="str">
        <f>入力・結果!C46</f>
        <v>対個人サービス</v>
      </c>
      <c r="D42" s="75"/>
      <c r="E42" s="116"/>
      <c r="F42" s="83" t="e">
        <f>$D$45*$E$45*その他の係数表!G42</f>
        <v>#VALUE!</v>
      </c>
      <c r="G42" s="83" t="e">
        <f>F42*マージン率!D42</f>
        <v>#VALUE!</v>
      </c>
      <c r="H42" s="186" t="e">
        <f>F42*マージン率!E42</f>
        <v>#VALUE!</v>
      </c>
      <c r="I42" s="55" t="e">
        <f t="shared" si="0"/>
        <v>#VALUE!</v>
      </c>
      <c r="J42" s="102">
        <f>その他の係数表!D42</f>
        <v>0.81300770163142089</v>
      </c>
      <c r="K42" s="107" t="e">
        <f t="shared" si="1"/>
        <v>#VALUE!</v>
      </c>
      <c r="L42" s="98" t="e">
        <f>K42*その他の係数表!E42</f>
        <v>#VALUE!</v>
      </c>
      <c r="M42" s="186" t="e">
        <f>K42*その他の係数表!F42</f>
        <v>#VALUE!</v>
      </c>
      <c r="N42" s="83" t="e">
        <v>#VALUE!</v>
      </c>
      <c r="O42" s="102">
        <f>その他の係数表!D42</f>
        <v>0.81300770163142089</v>
      </c>
      <c r="P42" s="83" t="e">
        <f t="shared" si="2"/>
        <v>#VALUE!</v>
      </c>
      <c r="Q42" s="107" t="e">
        <v>#VALUE!</v>
      </c>
      <c r="R42" s="187" t="e">
        <f>Q42*その他の係数表!E42</f>
        <v>#VALUE!</v>
      </c>
      <c r="S42" s="84" t="e">
        <f>Q42*その他の係数表!F42</f>
        <v>#VALUE!</v>
      </c>
    </row>
    <row r="43" spans="2:19" ht="12.9" customHeight="1" x14ac:dyDescent="0.15">
      <c r="B43" s="22" t="str">
        <f>入力・結果!B47</f>
        <v>38</v>
      </c>
      <c r="C43" s="23" t="str">
        <f>入力・結果!C47</f>
        <v>事務用品</v>
      </c>
      <c r="D43" s="75"/>
      <c r="E43" s="116"/>
      <c r="F43" s="83" t="e">
        <f>$D$45*$E$45*その他の係数表!G43</f>
        <v>#VALUE!</v>
      </c>
      <c r="G43" s="83" t="e">
        <f>F43*マージン率!D43</f>
        <v>#VALUE!</v>
      </c>
      <c r="H43" s="186" t="e">
        <f>F43*マージン率!E43</f>
        <v>#VALUE!</v>
      </c>
      <c r="I43" s="55" t="e">
        <f t="shared" si="0"/>
        <v>#VALUE!</v>
      </c>
      <c r="J43" s="102">
        <f>その他の係数表!D43</f>
        <v>1</v>
      </c>
      <c r="K43" s="107" t="e">
        <f t="shared" si="1"/>
        <v>#VALUE!</v>
      </c>
      <c r="L43" s="98" t="e">
        <f>K43*その他の係数表!E43</f>
        <v>#VALUE!</v>
      </c>
      <c r="M43" s="186" t="e">
        <f>K43*その他の係数表!F43</f>
        <v>#VALUE!</v>
      </c>
      <c r="N43" s="83" t="e">
        <v>#VALUE!</v>
      </c>
      <c r="O43" s="102">
        <f>その他の係数表!D43</f>
        <v>1</v>
      </c>
      <c r="P43" s="83" t="e">
        <f t="shared" si="2"/>
        <v>#VALUE!</v>
      </c>
      <c r="Q43" s="107" t="e">
        <v>#VALUE!</v>
      </c>
      <c r="R43" s="187" t="e">
        <f>Q43*その他の係数表!E43</f>
        <v>#VALUE!</v>
      </c>
      <c r="S43" s="84" t="e">
        <f>Q43*その他の係数表!F43</f>
        <v>#VALUE!</v>
      </c>
    </row>
    <row r="44" spans="2:19" ht="12.9" customHeight="1" x14ac:dyDescent="0.15">
      <c r="B44" s="24" t="str">
        <f>入力・結果!B48</f>
        <v>39</v>
      </c>
      <c r="C44" s="25" t="str">
        <f>入力・結果!C48</f>
        <v>分類不明</v>
      </c>
      <c r="D44" s="76"/>
      <c r="E44" s="117"/>
      <c r="F44" s="85" t="e">
        <f>$D$45*$E$45*その他の係数表!G44</f>
        <v>#VALUE!</v>
      </c>
      <c r="G44" s="85" t="e">
        <f>F44*マージン率!D44</f>
        <v>#VALUE!</v>
      </c>
      <c r="H44" s="188" t="e">
        <f>F44*マージン率!E44</f>
        <v>#VALUE!</v>
      </c>
      <c r="I44" s="79" t="e">
        <f t="shared" si="0"/>
        <v>#VALUE!</v>
      </c>
      <c r="J44" s="103">
        <f>その他の係数表!D44</f>
        <v>0.9998178616963147</v>
      </c>
      <c r="K44" s="87" t="e">
        <f t="shared" si="1"/>
        <v>#VALUE!</v>
      </c>
      <c r="L44" s="99" t="e">
        <f>K44*その他の係数表!E44</f>
        <v>#VALUE!</v>
      </c>
      <c r="M44" s="188" t="e">
        <f>K44*その他の係数表!F44</f>
        <v>#VALUE!</v>
      </c>
      <c r="N44" s="85" t="e">
        <v>#VALUE!</v>
      </c>
      <c r="O44" s="103">
        <f>その他の係数表!D44</f>
        <v>0.9998178616963147</v>
      </c>
      <c r="P44" s="85" t="e">
        <f t="shared" si="2"/>
        <v>#VALUE!</v>
      </c>
      <c r="Q44" s="87" t="e">
        <v>#VALUE!</v>
      </c>
      <c r="R44" s="189" t="e">
        <f>Q44*その他の係数表!E44</f>
        <v>#VALUE!</v>
      </c>
      <c r="S44" s="86" t="e">
        <f>Q44*その他の係数表!F44</f>
        <v>#VALUE!</v>
      </c>
    </row>
    <row r="45" spans="2:19" ht="12.9" customHeight="1" x14ac:dyDescent="0.15">
      <c r="B45" s="77"/>
      <c r="C45" s="78" t="s">
        <v>37</v>
      </c>
      <c r="D45" s="87" t="str">
        <f>入力・結果!$F$6</f>
        <v/>
      </c>
      <c r="E45" s="104" t="str">
        <f>IF(入力・結果!$H$6="",IF(入力・結果!$C$6="実収入",INDEX(消費転換!$C:$I,MATCH(MAX(消費転換!$C:$C),消費転換!$C:$C,0),6),IF(入力・結果!$C$6="可処分所得",INDEX(消費転換!$C:$I,MATCH(MAX(消費転換!$C:$C),消費転換!$C:$C,0),7),"error")),IF(入力・結果!$C$6="実収入",INDEX(消費転換!$C:$I,MATCH(入力・結果!$H$6,消費転換!$C:$C,0),6),IF(入力・結果!$C$6="可処分所得",INDEX(消費転換!$C:$I,MATCH(入力・結果!$H$6,消費転換!$C:$C,0),7),"error")))</f>
        <v>error</v>
      </c>
      <c r="F45" s="87" t="e">
        <f>SUM(F6:F44)</f>
        <v>#VALUE!</v>
      </c>
      <c r="G45" s="87" t="e">
        <f>SUM(G6:G44)</f>
        <v>#VALUE!</v>
      </c>
      <c r="H45" s="190" t="e">
        <f>SUM(H6:H44)</f>
        <v>#VALUE!</v>
      </c>
      <c r="I45" s="79" t="e">
        <f>SUM(I6:I44)</f>
        <v>#VALUE!</v>
      </c>
      <c r="J45" s="104"/>
      <c r="K45" s="87" t="e">
        <f>SUM(K6:K44)</f>
        <v>#VALUE!</v>
      </c>
      <c r="L45" s="100" t="e">
        <f>SUM(L6:L44)</f>
        <v>#VALUE!</v>
      </c>
      <c r="M45" s="190" t="e">
        <f>SUM(M6:M44)</f>
        <v>#VALUE!</v>
      </c>
      <c r="N45" s="87" t="e">
        <f>SUM(N6:N44)</f>
        <v>#VALUE!</v>
      </c>
      <c r="O45" s="104"/>
      <c r="P45" s="87" t="e">
        <f>SUM(P6:P44)</f>
        <v>#VALUE!</v>
      </c>
      <c r="Q45" s="87" t="e">
        <f>SUM(Q6:Q44)</f>
        <v>#VALUE!</v>
      </c>
      <c r="R45" s="191" t="e">
        <f>SUM(R6:R44)</f>
        <v>#VALUE!</v>
      </c>
      <c r="S45" s="88" t="e">
        <f>SUM(S6:S44)</f>
        <v>#VALUE!</v>
      </c>
    </row>
  </sheetData>
  <sheetProtection sheet="1" objects="1" scenarios="1"/>
  <phoneticPr fontId="2"/>
  <pageMargins left="0.78740157480314965" right="0.39370078740157483" top="0.78740157480314965" bottom="0.78740157480314965" header="0.51181102362204722" footer="0.51181102362204722"/>
  <pageSetup paperSize="9" scale="65"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4.9989318521683403E-2"/>
  </sheetPr>
  <dimension ref="B1:H45"/>
  <sheetViews>
    <sheetView showGridLines="0" workbookViewId="0">
      <pane xSplit="3" ySplit="5" topLeftCell="D6" activePane="bottomRight" state="frozen"/>
      <selection pane="topRight" activeCell="D1" sqref="D1"/>
      <selection pane="bottomLeft" activeCell="A6" sqref="A6"/>
      <selection pane="bottomRight"/>
    </sheetView>
  </sheetViews>
  <sheetFormatPr defaultColWidth="8.875" defaultRowHeight="12" x14ac:dyDescent="0.15"/>
  <cols>
    <col min="1" max="1" width="1.875" style="4" customWidth="1"/>
    <col min="2" max="2" width="8.875" style="6" customWidth="1"/>
    <col min="3" max="3" width="32.875" style="3" customWidth="1"/>
    <col min="4" max="5" width="15.875" style="4" customWidth="1"/>
    <col min="6" max="6" width="1.875" style="4" customWidth="1"/>
    <col min="7" max="16384" width="8.875" style="4"/>
  </cols>
  <sheetData>
    <row r="1" spans="2:8" ht="20.100000000000001" customHeight="1" x14ac:dyDescent="0.15">
      <c r="B1" s="194" t="str">
        <f>入力・結果!B1</f>
        <v>令和2年鳥取県産業連関表：経済波及効果推計ツール3 ver.1.00</v>
      </c>
    </row>
    <row r="2" spans="2:8" ht="20.100000000000001" customHeight="1" x14ac:dyDescent="0.15">
      <c r="B2" s="13" t="s">
        <v>63</v>
      </c>
      <c r="D2" s="14"/>
      <c r="E2" s="14"/>
    </row>
    <row r="3" spans="2:8" ht="12.9" customHeight="1" x14ac:dyDescent="0.15">
      <c r="B3" s="34" t="s">
        <v>91</v>
      </c>
      <c r="C3" s="12"/>
      <c r="D3" s="11"/>
      <c r="E3" s="11"/>
    </row>
    <row r="4" spans="2:8" s="3" customFormat="1" ht="12.9" customHeight="1" x14ac:dyDescent="0.15">
      <c r="B4" s="26"/>
      <c r="C4" s="28"/>
      <c r="D4" s="29"/>
      <c r="E4" s="29"/>
    </row>
    <row r="5" spans="2:8" s="3" customFormat="1" ht="39.9" customHeight="1" x14ac:dyDescent="0.15">
      <c r="B5" s="27"/>
      <c r="C5" s="25"/>
      <c r="D5" s="30" t="s">
        <v>35</v>
      </c>
      <c r="E5" s="30" t="s">
        <v>36</v>
      </c>
    </row>
    <row r="6" spans="2:8" ht="12.9" customHeight="1" x14ac:dyDescent="0.15">
      <c r="B6" s="20" t="str">
        <f>入力・結果!B10</f>
        <v>01</v>
      </c>
      <c r="C6" s="21" t="str">
        <f>入力・結果!C10</f>
        <v>農業</v>
      </c>
      <c r="D6" s="71">
        <v>0.22992698599835415</v>
      </c>
      <c r="E6" s="71">
        <v>5.2930773855034238E-2</v>
      </c>
      <c r="G6" s="53" t="s">
        <v>118</v>
      </c>
      <c r="H6" s="52" t="s">
        <v>199</v>
      </c>
    </row>
    <row r="7" spans="2:8" ht="12.9" customHeight="1" x14ac:dyDescent="0.15">
      <c r="B7" s="22" t="str">
        <f>入力・結果!B11</f>
        <v>02</v>
      </c>
      <c r="C7" s="23" t="str">
        <f>入力・結果!C11</f>
        <v>林業</v>
      </c>
      <c r="D7" s="72">
        <v>0.24139676113360325</v>
      </c>
      <c r="E7" s="72">
        <v>3.9979757085020245E-2</v>
      </c>
      <c r="G7" s="53"/>
      <c r="H7" s="108" t="s">
        <v>200</v>
      </c>
    </row>
    <row r="8" spans="2:8" ht="12.9" customHeight="1" x14ac:dyDescent="0.15">
      <c r="B8" s="22" t="str">
        <f>入力・結果!B12</f>
        <v>03</v>
      </c>
      <c r="C8" s="23" t="str">
        <f>入力・結果!C12</f>
        <v>漁業</v>
      </c>
      <c r="D8" s="72">
        <v>0.29615038753050998</v>
      </c>
      <c r="E8" s="72">
        <v>4.2863871879415913E-2</v>
      </c>
      <c r="G8" s="53" t="s">
        <v>61</v>
      </c>
      <c r="H8" s="48" t="s">
        <v>89</v>
      </c>
    </row>
    <row r="9" spans="2:8" ht="12.9" customHeight="1" x14ac:dyDescent="0.15">
      <c r="B9" s="22" t="str">
        <f>入力・結果!B13</f>
        <v>04</v>
      </c>
      <c r="C9" s="23" t="str">
        <f>入力・結果!C13</f>
        <v>鉱業</v>
      </c>
      <c r="D9" s="72">
        <v>1.2770746140326476E-2</v>
      </c>
      <c r="E9" s="72">
        <v>7.5258892106161573E-2</v>
      </c>
      <c r="G9" s="53"/>
      <c r="H9" s="114" t="s">
        <v>85</v>
      </c>
    </row>
    <row r="10" spans="2:8" ht="12.9" customHeight="1" x14ac:dyDescent="0.15">
      <c r="B10" s="22" t="str">
        <f>入力・結果!B14</f>
        <v>05</v>
      </c>
      <c r="C10" s="23" t="str">
        <f>入力・結果!C14</f>
        <v>飲食料品</v>
      </c>
      <c r="D10" s="72">
        <v>0.31897309753028824</v>
      </c>
      <c r="E10" s="72">
        <v>3.4974624312594543E-2</v>
      </c>
      <c r="H10" s="115" t="s">
        <v>86</v>
      </c>
    </row>
    <row r="11" spans="2:8" ht="12.9" customHeight="1" x14ac:dyDescent="0.15">
      <c r="B11" s="22" t="str">
        <f>入力・結果!B15</f>
        <v>06</v>
      </c>
      <c r="C11" s="23" t="str">
        <f>入力・結果!C15</f>
        <v>繊維製品</v>
      </c>
      <c r="D11" s="72">
        <v>0.43289059271188135</v>
      </c>
      <c r="E11" s="72">
        <v>3.1830295429605665E-2</v>
      </c>
    </row>
    <row r="12" spans="2:8" ht="12.9" customHeight="1" x14ac:dyDescent="0.15">
      <c r="B12" s="22" t="str">
        <f>入力・結果!B16</f>
        <v>07</v>
      </c>
      <c r="C12" s="23" t="str">
        <f>入力・結果!C16</f>
        <v>パルプ・紙・木製品</v>
      </c>
      <c r="D12" s="72">
        <v>0.22777229487782322</v>
      </c>
      <c r="E12" s="72">
        <v>6.8733174530178631E-2</v>
      </c>
    </row>
    <row r="13" spans="2:8" ht="12.9" customHeight="1" x14ac:dyDescent="0.15">
      <c r="B13" s="22" t="str">
        <f>入力・結果!B17</f>
        <v>08</v>
      </c>
      <c r="C13" s="23" t="str">
        <f>入力・結果!C17</f>
        <v>化学製品</v>
      </c>
      <c r="D13" s="72">
        <v>0.2102043499767286</v>
      </c>
      <c r="E13" s="72">
        <v>2.9858347125721881E-2</v>
      </c>
    </row>
    <row r="14" spans="2:8" ht="12.9" customHeight="1" x14ac:dyDescent="0.15">
      <c r="B14" s="22" t="str">
        <f>入力・結果!B18</f>
        <v>09</v>
      </c>
      <c r="C14" s="23" t="str">
        <f>入力・結果!C18</f>
        <v>石油・石炭製品</v>
      </c>
      <c r="D14" s="72">
        <v>0.18250225591508584</v>
      </c>
      <c r="E14" s="72">
        <v>2.3247396138689074E-2</v>
      </c>
    </row>
    <row r="15" spans="2:8" ht="12.9" customHeight="1" x14ac:dyDescent="0.15">
      <c r="B15" s="22" t="str">
        <f>入力・結果!B19</f>
        <v>10</v>
      </c>
      <c r="C15" s="23" t="str">
        <f>入力・結果!C19</f>
        <v>プラスチック・ゴム製品</v>
      </c>
      <c r="D15" s="72">
        <v>0.18507577961222504</v>
      </c>
      <c r="E15" s="72">
        <v>3.2262756151137946E-2</v>
      </c>
    </row>
    <row r="16" spans="2:8" ht="12.9" customHeight="1" x14ac:dyDescent="0.15">
      <c r="B16" s="22" t="str">
        <f>入力・結果!B20</f>
        <v>11</v>
      </c>
      <c r="C16" s="23" t="str">
        <f>入力・結果!C20</f>
        <v>窯業・土石製品</v>
      </c>
      <c r="D16" s="72">
        <v>0.17883092711958865</v>
      </c>
      <c r="E16" s="72">
        <v>6.6266390469080241E-2</v>
      </c>
    </row>
    <row r="17" spans="2:5" ht="12.9" customHeight="1" x14ac:dyDescent="0.15">
      <c r="B17" s="22" t="str">
        <f>入力・結果!B21</f>
        <v>12</v>
      </c>
      <c r="C17" s="23" t="str">
        <f>入力・結果!C21</f>
        <v>鉄鋼</v>
      </c>
      <c r="D17" s="72">
        <v>4.4136106688233458E-2</v>
      </c>
      <c r="E17" s="72">
        <v>3.2261733262567288E-2</v>
      </c>
    </row>
    <row r="18" spans="2:5" ht="12.9" customHeight="1" x14ac:dyDescent="0.15">
      <c r="B18" s="22" t="str">
        <f>入力・結果!B22</f>
        <v>13</v>
      </c>
      <c r="C18" s="23" t="str">
        <f>入力・結果!C22</f>
        <v>非鉄金属</v>
      </c>
      <c r="D18" s="72">
        <v>8.3708278944950448E-2</v>
      </c>
      <c r="E18" s="72">
        <v>3.285179864509119E-2</v>
      </c>
    </row>
    <row r="19" spans="2:5" ht="12.9" customHeight="1" x14ac:dyDescent="0.15">
      <c r="B19" s="22" t="str">
        <f>入力・結果!B23</f>
        <v>14</v>
      </c>
      <c r="C19" s="23" t="str">
        <f>入力・結果!C23</f>
        <v>金属製品</v>
      </c>
      <c r="D19" s="72">
        <v>0.10045502275113756</v>
      </c>
      <c r="E19" s="72">
        <v>4.5405048030179286E-2</v>
      </c>
    </row>
    <row r="20" spans="2:5" ht="12.9" customHeight="1" x14ac:dyDescent="0.15">
      <c r="B20" s="22" t="str">
        <f>入力・結果!B24</f>
        <v>15</v>
      </c>
      <c r="C20" s="23" t="str">
        <f>入力・結果!C24</f>
        <v>はん用機械</v>
      </c>
      <c r="D20" s="72">
        <v>0.12361904485748253</v>
      </c>
      <c r="E20" s="72">
        <v>1.523762577203004E-2</v>
      </c>
    </row>
    <row r="21" spans="2:5" ht="12.9" customHeight="1" x14ac:dyDescent="0.15">
      <c r="B21" s="22" t="str">
        <f>入力・結果!B25</f>
        <v>16</v>
      </c>
      <c r="C21" s="23" t="str">
        <f>入力・結果!C25</f>
        <v>生産用機械</v>
      </c>
      <c r="D21" s="72">
        <v>0.13307588939694828</v>
      </c>
      <c r="E21" s="72">
        <v>1.3002141799019451E-2</v>
      </c>
    </row>
    <row r="22" spans="2:5" ht="12.9" customHeight="1" x14ac:dyDescent="0.15">
      <c r="B22" s="22" t="str">
        <f>入力・結果!B26</f>
        <v>17</v>
      </c>
      <c r="C22" s="23" t="str">
        <f>入力・結果!C26</f>
        <v>業務用機械</v>
      </c>
      <c r="D22" s="72">
        <v>0.20693643904416342</v>
      </c>
      <c r="E22" s="72">
        <v>1.5492303281362767E-2</v>
      </c>
    </row>
    <row r="23" spans="2:5" ht="12.9" customHeight="1" x14ac:dyDescent="0.15">
      <c r="B23" s="22" t="str">
        <f>入力・結果!B27</f>
        <v>18</v>
      </c>
      <c r="C23" s="23" t="str">
        <f>入力・結果!C27</f>
        <v>電子部品</v>
      </c>
      <c r="D23" s="72">
        <v>6.7975530575738172E-2</v>
      </c>
      <c r="E23" s="72">
        <v>1.0992469247587287E-2</v>
      </c>
    </row>
    <row r="24" spans="2:5" ht="12.9" customHeight="1" x14ac:dyDescent="0.15">
      <c r="B24" s="22" t="str">
        <f>入力・結果!B28</f>
        <v>19</v>
      </c>
      <c r="C24" s="23" t="str">
        <f>入力・結果!C28</f>
        <v>電気機械</v>
      </c>
      <c r="D24" s="72">
        <v>0.18806433917009355</v>
      </c>
      <c r="E24" s="72">
        <v>1.1047533625104607E-2</v>
      </c>
    </row>
    <row r="25" spans="2:5" ht="12.9" customHeight="1" x14ac:dyDescent="0.15">
      <c r="B25" s="22" t="str">
        <f>入力・結果!B29</f>
        <v>20</v>
      </c>
      <c r="C25" s="23" t="str">
        <f>入力・結果!C29</f>
        <v>情報通信機器</v>
      </c>
      <c r="D25" s="72">
        <v>0.19345981196454651</v>
      </c>
      <c r="E25" s="72">
        <v>8.7422352933258854E-3</v>
      </c>
    </row>
    <row r="26" spans="2:5" ht="12.9" customHeight="1" x14ac:dyDescent="0.15">
      <c r="B26" s="22" t="str">
        <f>入力・結果!B30</f>
        <v>21</v>
      </c>
      <c r="C26" s="23" t="str">
        <f>入力・結果!C30</f>
        <v>輸送機械</v>
      </c>
      <c r="D26" s="72">
        <v>9.5804938719456903E-2</v>
      </c>
      <c r="E26" s="72">
        <v>1.8393663790497412E-2</v>
      </c>
    </row>
    <row r="27" spans="2:5" ht="12.9" customHeight="1" x14ac:dyDescent="0.15">
      <c r="B27" s="22" t="str">
        <f>入力・結果!B31</f>
        <v>22</v>
      </c>
      <c r="C27" s="23" t="str">
        <f>入力・結果!C31</f>
        <v>その他の製造工業製品</v>
      </c>
      <c r="D27" s="72">
        <v>0.31022632680150286</v>
      </c>
      <c r="E27" s="72">
        <v>4.8668136516007113E-2</v>
      </c>
    </row>
    <row r="28" spans="2:5" ht="12.9" customHeight="1" x14ac:dyDescent="0.15">
      <c r="B28" s="22" t="str">
        <f>入力・結果!B32</f>
        <v>23</v>
      </c>
      <c r="C28" s="23" t="str">
        <f>入力・結果!C32</f>
        <v>建設</v>
      </c>
      <c r="D28" s="72">
        <v>0</v>
      </c>
      <c r="E28" s="72">
        <v>0</v>
      </c>
    </row>
    <row r="29" spans="2:5" ht="12.9" customHeight="1" x14ac:dyDescent="0.15">
      <c r="B29" s="22" t="str">
        <f>入力・結果!B33</f>
        <v>24</v>
      </c>
      <c r="C29" s="23" t="str">
        <f>入力・結果!C33</f>
        <v>電気・ガス・熱供給</v>
      </c>
      <c r="D29" s="72">
        <v>0</v>
      </c>
      <c r="E29" s="72">
        <v>0</v>
      </c>
    </row>
    <row r="30" spans="2:5" ht="12.9" customHeight="1" x14ac:dyDescent="0.15">
      <c r="B30" s="22" t="str">
        <f>入力・結果!B34</f>
        <v>25</v>
      </c>
      <c r="C30" s="23" t="str">
        <f>入力・結果!C34</f>
        <v>水道</v>
      </c>
      <c r="D30" s="72">
        <v>0</v>
      </c>
      <c r="E30" s="72">
        <v>0</v>
      </c>
    </row>
    <row r="31" spans="2:5" ht="12.9" customHeight="1" x14ac:dyDescent="0.15">
      <c r="B31" s="22" t="str">
        <f>入力・結果!B35</f>
        <v>26</v>
      </c>
      <c r="C31" s="23" t="str">
        <f>入力・結果!C35</f>
        <v>廃棄物処理</v>
      </c>
      <c r="D31" s="72">
        <v>0</v>
      </c>
      <c r="E31" s="72">
        <v>0</v>
      </c>
    </row>
    <row r="32" spans="2:5" ht="12.9" customHeight="1" x14ac:dyDescent="0.15">
      <c r="B32" s="22" t="str">
        <f>入力・結果!B36</f>
        <v>27</v>
      </c>
      <c r="C32" s="23" t="str">
        <f>入力・結果!C36</f>
        <v>商業</v>
      </c>
      <c r="D32" s="72"/>
      <c r="E32" s="72">
        <v>0</v>
      </c>
    </row>
    <row r="33" spans="2:5" ht="12.9" customHeight="1" x14ac:dyDescent="0.15">
      <c r="B33" s="22" t="str">
        <f>入力・結果!B37</f>
        <v>28</v>
      </c>
      <c r="C33" s="23" t="str">
        <f>入力・結果!C37</f>
        <v>金融・保険</v>
      </c>
      <c r="D33" s="72">
        <v>0</v>
      </c>
      <c r="E33" s="72">
        <v>0</v>
      </c>
    </row>
    <row r="34" spans="2:5" ht="12.9" customHeight="1" x14ac:dyDescent="0.15">
      <c r="B34" s="22" t="str">
        <f>入力・結果!B38</f>
        <v>29</v>
      </c>
      <c r="C34" s="23" t="str">
        <f>入力・結果!C38</f>
        <v>不動産</v>
      </c>
      <c r="D34" s="72">
        <v>0</v>
      </c>
      <c r="E34" s="72">
        <v>0</v>
      </c>
    </row>
    <row r="35" spans="2:5" ht="12.9" customHeight="1" x14ac:dyDescent="0.15">
      <c r="B35" s="22" t="str">
        <f>入力・結果!B39</f>
        <v>30</v>
      </c>
      <c r="C35" s="23" t="str">
        <f>入力・結果!C39</f>
        <v>運輸・郵便</v>
      </c>
      <c r="D35" s="72">
        <v>0</v>
      </c>
      <c r="E35" s="72"/>
    </row>
    <row r="36" spans="2:5" ht="12.9" customHeight="1" x14ac:dyDescent="0.15">
      <c r="B36" s="22" t="str">
        <f>入力・結果!B40</f>
        <v>31</v>
      </c>
      <c r="C36" s="23" t="str">
        <f>入力・結果!C40</f>
        <v>情報通信</v>
      </c>
      <c r="D36" s="72">
        <v>3.4860428283664195E-2</v>
      </c>
      <c r="E36" s="72">
        <v>4.8157099782349484E-3</v>
      </c>
    </row>
    <row r="37" spans="2:5" ht="12.9" customHeight="1" x14ac:dyDescent="0.15">
      <c r="B37" s="22" t="str">
        <f>入力・結果!B41</f>
        <v>32</v>
      </c>
      <c r="C37" s="23" t="str">
        <f>入力・結果!C41</f>
        <v>公務</v>
      </c>
      <c r="D37" s="72">
        <v>0</v>
      </c>
      <c r="E37" s="72">
        <v>0</v>
      </c>
    </row>
    <row r="38" spans="2:5" ht="12.9" customHeight="1" x14ac:dyDescent="0.15">
      <c r="B38" s="22" t="str">
        <f>入力・結果!B42</f>
        <v>33</v>
      </c>
      <c r="C38" s="23" t="str">
        <f>入力・結果!C42</f>
        <v>教育・研究</v>
      </c>
      <c r="D38" s="72">
        <v>0</v>
      </c>
      <c r="E38" s="72">
        <v>1.4608411105731505E-5</v>
      </c>
    </row>
    <row r="39" spans="2:5" ht="12.9" customHeight="1" x14ac:dyDescent="0.15">
      <c r="B39" s="22" t="str">
        <f>入力・結果!B43</f>
        <v>34</v>
      </c>
      <c r="C39" s="23" t="str">
        <f>入力・結果!C43</f>
        <v>医療・福祉</v>
      </c>
      <c r="D39" s="72">
        <v>0</v>
      </c>
      <c r="E39" s="72">
        <v>0</v>
      </c>
    </row>
    <row r="40" spans="2:5" ht="12.9" customHeight="1" x14ac:dyDescent="0.15">
      <c r="B40" s="22" t="str">
        <f>入力・結果!B44</f>
        <v>35</v>
      </c>
      <c r="C40" s="23" t="str">
        <f>入力・結果!C44</f>
        <v>他に分類されない会員制団体</v>
      </c>
      <c r="D40" s="72">
        <v>0</v>
      </c>
      <c r="E40" s="72">
        <v>0</v>
      </c>
    </row>
    <row r="41" spans="2:5" ht="12.9" customHeight="1" x14ac:dyDescent="0.15">
      <c r="B41" s="22" t="str">
        <f>入力・結果!B45</f>
        <v>36</v>
      </c>
      <c r="C41" s="23" t="str">
        <f>入力・結果!C45</f>
        <v>対事業所サービス</v>
      </c>
      <c r="D41" s="72">
        <v>0</v>
      </c>
      <c r="E41" s="72">
        <v>0</v>
      </c>
    </row>
    <row r="42" spans="2:5" ht="12.9" customHeight="1" x14ac:dyDescent="0.15">
      <c r="B42" s="22" t="str">
        <f>入力・結果!B46</f>
        <v>37</v>
      </c>
      <c r="C42" s="23" t="str">
        <f>入力・結果!C46</f>
        <v>対個人サービス</v>
      </c>
      <c r="D42" s="72">
        <v>2.4990378704198883E-5</v>
      </c>
      <c r="E42" s="72">
        <v>9.9961514816795531E-6</v>
      </c>
    </row>
    <row r="43" spans="2:5" ht="12.9" customHeight="1" x14ac:dyDescent="0.15">
      <c r="B43" s="22" t="str">
        <f>入力・結果!B47</f>
        <v>38</v>
      </c>
      <c r="C43" s="23" t="str">
        <f>入力・結果!C47</f>
        <v>事務用品</v>
      </c>
      <c r="D43" s="72">
        <v>0</v>
      </c>
      <c r="E43" s="72">
        <v>0</v>
      </c>
    </row>
    <row r="44" spans="2:5" ht="12.9" customHeight="1" x14ac:dyDescent="0.15">
      <c r="B44" s="24" t="str">
        <f>入力・結果!B48</f>
        <v>39</v>
      </c>
      <c r="C44" s="25" t="str">
        <f>入力・結果!C48</f>
        <v>分類不明</v>
      </c>
      <c r="D44" s="73">
        <v>1.5758226488978715E-2</v>
      </c>
      <c r="E44" s="73">
        <v>3.6042864060296005E-2</v>
      </c>
    </row>
    <row r="45" spans="2:5" ht="12.9" customHeight="1" x14ac:dyDescent="0.15">
      <c r="D45" s="14"/>
      <c r="E45" s="14"/>
    </row>
  </sheetData>
  <sheetProtection sheet="1" objects="1" scenarios="1"/>
  <phoneticPr fontId="2"/>
  <hyperlinks>
    <hyperlink ref="H7" r:id="rId1" display="https://www.e-stat.go.jp/SG1/estat/List.do?bid=000001060671&amp;cycode=0" xr:uid="{00000000-0004-0000-0200-000000000000}"/>
  </hyperlinks>
  <pageMargins left="0.78740157480314965" right="0.39370078740157483" top="0.78740157480314965" bottom="0.78740157480314965" header="0.51181102362204722" footer="0.51181102362204722"/>
  <pageSetup paperSize="9" scale="65"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tint="4.9989318521683403E-2"/>
  </sheetPr>
  <dimension ref="B1:BE54"/>
  <sheetViews>
    <sheetView showGridLines="0" zoomScaleNormal="100" workbookViewId="0">
      <pane xSplit="3" ySplit="5" topLeftCell="D6" activePane="bottomRight" state="frozen"/>
      <selection pane="topRight" activeCell="C1" sqref="C1"/>
      <selection pane="bottomLeft" activeCell="A6" sqref="A6"/>
      <selection pane="bottomRight"/>
    </sheetView>
  </sheetViews>
  <sheetFormatPr defaultColWidth="8.875" defaultRowHeight="12.9" customHeight="1" x14ac:dyDescent="0.15"/>
  <cols>
    <col min="1" max="1" width="1.875" style="4" customWidth="1"/>
    <col min="2" max="2" width="8.875" style="6" customWidth="1"/>
    <col min="3" max="3" width="32.875" style="3" customWidth="1"/>
    <col min="4" max="57" width="12.875" style="4" customWidth="1"/>
    <col min="58" max="16384" width="8.875" style="4"/>
  </cols>
  <sheetData>
    <row r="1" spans="2:57" ht="20.100000000000001" customHeight="1" x14ac:dyDescent="0.15">
      <c r="B1" s="194" t="str">
        <f>入力・結果!B1</f>
        <v>令和2年鳥取県産業連関表：経済波及効果推計ツール3 ver.1.00</v>
      </c>
    </row>
    <row r="2" spans="2:57" ht="20.100000000000001" customHeight="1" x14ac:dyDescent="0.15">
      <c r="B2" s="13" t="s">
        <v>81</v>
      </c>
      <c r="D2" s="14"/>
      <c r="E2" s="14"/>
      <c r="F2" s="14"/>
      <c r="I2" s="14"/>
      <c r="AC2" s="14"/>
      <c r="AR2" s="14"/>
      <c r="AS2" s="14"/>
      <c r="AT2" s="14"/>
      <c r="AU2" s="14"/>
      <c r="AV2" s="14"/>
      <c r="AW2" s="14"/>
      <c r="AZ2" s="14"/>
      <c r="BC2" s="14"/>
      <c r="BE2" s="7"/>
    </row>
    <row r="3" spans="2:57" ht="12.9" customHeight="1" x14ac:dyDescent="0.15">
      <c r="B3" s="89" t="s">
        <v>119</v>
      </c>
      <c r="C3" s="12"/>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t="s">
        <v>57</v>
      </c>
      <c r="AR3" s="11"/>
      <c r="AS3" s="11"/>
      <c r="AT3" s="11"/>
      <c r="AU3" s="11"/>
      <c r="AV3" s="11"/>
      <c r="AW3" s="11"/>
      <c r="AX3" s="11" t="s">
        <v>120</v>
      </c>
      <c r="AY3" s="11" t="s">
        <v>121</v>
      </c>
      <c r="AZ3" s="11"/>
      <c r="BA3" s="11" t="s">
        <v>122</v>
      </c>
      <c r="BB3" s="11" t="s">
        <v>123</v>
      </c>
      <c r="BC3" s="11"/>
      <c r="BD3" s="11" t="s">
        <v>124</v>
      </c>
      <c r="BE3" s="11" t="s">
        <v>125</v>
      </c>
    </row>
    <row r="4" spans="2:57" s="3" customFormat="1" ht="12.9" customHeight="1" x14ac:dyDescent="0.15">
      <c r="B4" s="26"/>
      <c r="C4" s="28"/>
      <c r="D4" s="118" t="s">
        <v>126</v>
      </c>
      <c r="E4" s="118" t="s">
        <v>127</v>
      </c>
      <c r="F4" s="118" t="s">
        <v>128</v>
      </c>
      <c r="G4" s="118" t="s">
        <v>129</v>
      </c>
      <c r="H4" s="118" t="s">
        <v>130</v>
      </c>
      <c r="I4" s="118" t="s">
        <v>131</v>
      </c>
      <c r="J4" s="118" t="s">
        <v>132</v>
      </c>
      <c r="K4" s="118" t="s">
        <v>133</v>
      </c>
      <c r="L4" s="118" t="s">
        <v>134</v>
      </c>
      <c r="M4" s="118" t="s">
        <v>135</v>
      </c>
      <c r="N4" s="118" t="s">
        <v>136</v>
      </c>
      <c r="O4" s="118" t="s">
        <v>137</v>
      </c>
      <c r="P4" s="118" t="s">
        <v>138</v>
      </c>
      <c r="Q4" s="118" t="s">
        <v>139</v>
      </c>
      <c r="R4" s="118" t="s">
        <v>140</v>
      </c>
      <c r="S4" s="118" t="s">
        <v>141</v>
      </c>
      <c r="T4" s="118" t="s">
        <v>142</v>
      </c>
      <c r="U4" s="118" t="s">
        <v>143</v>
      </c>
      <c r="V4" s="118" t="s">
        <v>144</v>
      </c>
      <c r="W4" s="118" t="s">
        <v>145</v>
      </c>
      <c r="X4" s="118" t="s">
        <v>146</v>
      </c>
      <c r="Y4" s="118" t="s">
        <v>147</v>
      </c>
      <c r="Z4" s="118" t="s">
        <v>148</v>
      </c>
      <c r="AA4" s="118" t="s">
        <v>149</v>
      </c>
      <c r="AB4" s="118" t="s">
        <v>150</v>
      </c>
      <c r="AC4" s="118" t="s">
        <v>151</v>
      </c>
      <c r="AD4" s="118" t="s">
        <v>152</v>
      </c>
      <c r="AE4" s="118" t="s">
        <v>153</v>
      </c>
      <c r="AF4" s="118" t="s">
        <v>154</v>
      </c>
      <c r="AG4" s="118" t="s">
        <v>155</v>
      </c>
      <c r="AH4" s="118" t="s">
        <v>156</v>
      </c>
      <c r="AI4" s="118" t="s">
        <v>157</v>
      </c>
      <c r="AJ4" s="118" t="s">
        <v>158</v>
      </c>
      <c r="AK4" s="118" t="s">
        <v>159</v>
      </c>
      <c r="AL4" s="118" t="s">
        <v>160</v>
      </c>
      <c r="AM4" s="118" t="s">
        <v>161</v>
      </c>
      <c r="AN4" s="118" t="s">
        <v>162</v>
      </c>
      <c r="AO4" s="118" t="s">
        <v>163</v>
      </c>
      <c r="AP4" s="118" t="s">
        <v>164</v>
      </c>
      <c r="AQ4" s="119" t="s">
        <v>165</v>
      </c>
      <c r="AR4" s="118" t="s">
        <v>166</v>
      </c>
      <c r="AS4" s="118" t="s">
        <v>167</v>
      </c>
      <c r="AT4" s="118" t="s">
        <v>168</v>
      </c>
      <c r="AU4" s="118" t="s">
        <v>169</v>
      </c>
      <c r="AV4" s="118" t="s">
        <v>170</v>
      </c>
      <c r="AW4" s="118" t="s">
        <v>171</v>
      </c>
      <c r="AX4" s="119" t="s">
        <v>172</v>
      </c>
      <c r="AY4" s="119" t="s">
        <v>173</v>
      </c>
      <c r="AZ4" s="120" t="s">
        <v>174</v>
      </c>
      <c r="BA4" s="119" t="s">
        <v>175</v>
      </c>
      <c r="BB4" s="119" t="s">
        <v>176</v>
      </c>
      <c r="BC4" s="120" t="s">
        <v>177</v>
      </c>
      <c r="BD4" s="119" t="s">
        <v>178</v>
      </c>
      <c r="BE4" s="119" t="s">
        <v>179</v>
      </c>
    </row>
    <row r="5" spans="2:57" s="3" customFormat="1" ht="39.9" customHeight="1" x14ac:dyDescent="0.15">
      <c r="B5" s="27"/>
      <c r="C5" s="25"/>
      <c r="D5" s="18" t="s">
        <v>54</v>
      </c>
      <c r="E5" s="18" t="s">
        <v>55</v>
      </c>
      <c r="F5" s="18" t="s">
        <v>56</v>
      </c>
      <c r="G5" s="18" t="s">
        <v>0</v>
      </c>
      <c r="H5" s="18" t="s">
        <v>38</v>
      </c>
      <c r="I5" s="18" t="s">
        <v>1</v>
      </c>
      <c r="J5" s="18" t="s">
        <v>2</v>
      </c>
      <c r="K5" s="18" t="s">
        <v>3</v>
      </c>
      <c r="L5" s="18" t="s">
        <v>4</v>
      </c>
      <c r="M5" s="18" t="s">
        <v>180</v>
      </c>
      <c r="N5" s="18" t="s">
        <v>5</v>
      </c>
      <c r="O5" s="18" t="s">
        <v>6</v>
      </c>
      <c r="P5" s="18" t="s">
        <v>7</v>
      </c>
      <c r="Q5" s="18" t="s">
        <v>8</v>
      </c>
      <c r="R5" s="18" t="s">
        <v>39</v>
      </c>
      <c r="S5" s="18" t="s">
        <v>40</v>
      </c>
      <c r="T5" s="18" t="s">
        <v>41</v>
      </c>
      <c r="U5" s="18" t="s">
        <v>42</v>
      </c>
      <c r="V5" s="18" t="s">
        <v>43</v>
      </c>
      <c r="W5" s="18" t="s">
        <v>181</v>
      </c>
      <c r="X5" s="18" t="s">
        <v>44</v>
      </c>
      <c r="Y5" s="18" t="s">
        <v>9</v>
      </c>
      <c r="Z5" s="18" t="s">
        <v>10</v>
      </c>
      <c r="AA5" s="18" t="s">
        <v>197</v>
      </c>
      <c r="AB5" s="18" t="s">
        <v>45</v>
      </c>
      <c r="AC5" s="18" t="s">
        <v>46</v>
      </c>
      <c r="AD5" s="18" t="s">
        <v>11</v>
      </c>
      <c r="AE5" s="18" t="s">
        <v>12</v>
      </c>
      <c r="AF5" s="18" t="s">
        <v>13</v>
      </c>
      <c r="AG5" s="18" t="s">
        <v>47</v>
      </c>
      <c r="AH5" s="18" t="s">
        <v>48</v>
      </c>
      <c r="AI5" s="18" t="s">
        <v>14</v>
      </c>
      <c r="AJ5" s="18" t="s">
        <v>15</v>
      </c>
      <c r="AK5" s="18" t="s">
        <v>49</v>
      </c>
      <c r="AL5" s="18" t="s">
        <v>182</v>
      </c>
      <c r="AM5" s="18" t="s">
        <v>16</v>
      </c>
      <c r="AN5" s="18" t="s">
        <v>17</v>
      </c>
      <c r="AO5" s="18" t="s">
        <v>18</v>
      </c>
      <c r="AP5" s="18" t="s">
        <v>19</v>
      </c>
      <c r="AQ5" s="36" t="s">
        <v>20</v>
      </c>
      <c r="AR5" s="18" t="s">
        <v>51</v>
      </c>
      <c r="AS5" s="18" t="s">
        <v>26</v>
      </c>
      <c r="AT5" s="18" t="s">
        <v>52</v>
      </c>
      <c r="AU5" s="18" t="s">
        <v>183</v>
      </c>
      <c r="AV5" s="18" t="s">
        <v>184</v>
      </c>
      <c r="AW5" s="18" t="s">
        <v>27</v>
      </c>
      <c r="AX5" s="36" t="s">
        <v>185</v>
      </c>
      <c r="AY5" s="36" t="s">
        <v>186</v>
      </c>
      <c r="AZ5" s="30" t="s">
        <v>187</v>
      </c>
      <c r="BA5" s="36" t="s">
        <v>28</v>
      </c>
      <c r="BB5" s="36" t="s">
        <v>29</v>
      </c>
      <c r="BC5" s="30" t="s">
        <v>188</v>
      </c>
      <c r="BD5" s="36" t="s">
        <v>53</v>
      </c>
      <c r="BE5" s="36" t="s">
        <v>189</v>
      </c>
    </row>
    <row r="6" spans="2:57" ht="12.9" customHeight="1" x14ac:dyDescent="0.15">
      <c r="B6" s="20" t="s">
        <v>126</v>
      </c>
      <c r="C6" s="21" t="s">
        <v>54</v>
      </c>
      <c r="D6" s="19">
        <v>10589</v>
      </c>
      <c r="E6" s="19">
        <v>4</v>
      </c>
      <c r="F6" s="19">
        <v>0</v>
      </c>
      <c r="G6" s="19">
        <v>0</v>
      </c>
      <c r="H6" s="19">
        <v>28114</v>
      </c>
      <c r="I6" s="19">
        <v>27</v>
      </c>
      <c r="J6" s="19">
        <v>526</v>
      </c>
      <c r="K6" s="19">
        <v>10</v>
      </c>
      <c r="L6" s="19">
        <v>0</v>
      </c>
      <c r="M6" s="19">
        <v>317</v>
      </c>
      <c r="N6" s="19">
        <v>0</v>
      </c>
      <c r="O6" s="19">
        <v>0</v>
      </c>
      <c r="P6" s="19">
        <v>0</v>
      </c>
      <c r="Q6" s="19">
        <v>0</v>
      </c>
      <c r="R6" s="19">
        <v>0</v>
      </c>
      <c r="S6" s="19">
        <v>0</v>
      </c>
      <c r="T6" s="19">
        <v>0</v>
      </c>
      <c r="U6" s="19">
        <v>0</v>
      </c>
      <c r="V6" s="19">
        <v>0</v>
      </c>
      <c r="W6" s="19">
        <v>0</v>
      </c>
      <c r="X6" s="19">
        <v>0</v>
      </c>
      <c r="Y6" s="19">
        <v>27</v>
      </c>
      <c r="Z6" s="19">
        <v>293</v>
      </c>
      <c r="AA6" s="19">
        <v>0</v>
      </c>
      <c r="AB6" s="19">
        <v>0</v>
      </c>
      <c r="AC6" s="19">
        <v>0</v>
      </c>
      <c r="AD6" s="19">
        <v>48</v>
      </c>
      <c r="AE6" s="19">
        <v>0</v>
      </c>
      <c r="AF6" s="19">
        <v>2</v>
      </c>
      <c r="AG6" s="19">
        <v>3</v>
      </c>
      <c r="AH6" s="19">
        <v>0</v>
      </c>
      <c r="AI6" s="19">
        <v>3</v>
      </c>
      <c r="AJ6" s="19">
        <v>234</v>
      </c>
      <c r="AK6" s="19">
        <v>690</v>
      </c>
      <c r="AL6" s="19">
        <v>57</v>
      </c>
      <c r="AM6" s="19">
        <v>2</v>
      </c>
      <c r="AN6" s="19">
        <v>1731</v>
      </c>
      <c r="AO6" s="19">
        <v>0</v>
      </c>
      <c r="AP6" s="19">
        <v>0</v>
      </c>
      <c r="AQ6" s="37">
        <v>42676</v>
      </c>
      <c r="AR6" s="19">
        <v>158</v>
      </c>
      <c r="AS6" s="19">
        <v>13599</v>
      </c>
      <c r="AT6" s="19">
        <v>0</v>
      </c>
      <c r="AU6" s="19">
        <v>0</v>
      </c>
      <c r="AV6" s="19">
        <v>1588</v>
      </c>
      <c r="AW6" s="19">
        <v>108</v>
      </c>
      <c r="AX6" s="37">
        <v>15453</v>
      </c>
      <c r="AY6" s="37">
        <v>58129</v>
      </c>
      <c r="AZ6" s="31">
        <v>32704</v>
      </c>
      <c r="BA6" s="37">
        <v>48157</v>
      </c>
      <c r="BB6" s="37">
        <v>90833</v>
      </c>
      <c r="BC6" s="31">
        <v>-14614</v>
      </c>
      <c r="BD6" s="37">
        <v>33544</v>
      </c>
      <c r="BE6" s="37">
        <v>76220</v>
      </c>
    </row>
    <row r="7" spans="2:57" ht="12.9" customHeight="1" x14ac:dyDescent="0.15">
      <c r="B7" s="22" t="s">
        <v>127</v>
      </c>
      <c r="C7" s="23" t="s">
        <v>55</v>
      </c>
      <c r="D7" s="9">
        <v>45</v>
      </c>
      <c r="E7" s="9">
        <v>1150</v>
      </c>
      <c r="F7" s="9">
        <v>2</v>
      </c>
      <c r="G7" s="9">
        <v>0</v>
      </c>
      <c r="H7" s="9">
        <v>110</v>
      </c>
      <c r="I7" s="9">
        <v>0</v>
      </c>
      <c r="J7" s="9">
        <v>2660</v>
      </c>
      <c r="K7" s="9">
        <v>0</v>
      </c>
      <c r="L7" s="9">
        <v>0</v>
      </c>
      <c r="M7" s="9">
        <v>0</v>
      </c>
      <c r="N7" s="9">
        <v>0</v>
      </c>
      <c r="O7" s="9">
        <v>0</v>
      </c>
      <c r="P7" s="9">
        <v>0</v>
      </c>
      <c r="Q7" s="9">
        <v>0</v>
      </c>
      <c r="R7" s="9">
        <v>0</v>
      </c>
      <c r="S7" s="9">
        <v>0</v>
      </c>
      <c r="T7" s="9">
        <v>0</v>
      </c>
      <c r="U7" s="9">
        <v>0</v>
      </c>
      <c r="V7" s="9">
        <v>0</v>
      </c>
      <c r="W7" s="9">
        <v>0</v>
      </c>
      <c r="X7" s="9">
        <v>0</v>
      </c>
      <c r="Y7" s="9">
        <v>1</v>
      </c>
      <c r="Z7" s="9">
        <v>14</v>
      </c>
      <c r="AA7" s="9">
        <v>0</v>
      </c>
      <c r="AB7" s="9">
        <v>0</v>
      </c>
      <c r="AC7" s="9">
        <v>0</v>
      </c>
      <c r="AD7" s="9">
        <v>0</v>
      </c>
      <c r="AE7" s="9">
        <v>0</v>
      </c>
      <c r="AF7" s="9">
        <v>0</v>
      </c>
      <c r="AG7" s="9">
        <v>0</v>
      </c>
      <c r="AH7" s="9">
        <v>0</v>
      </c>
      <c r="AI7" s="9">
        <v>1</v>
      </c>
      <c r="AJ7" s="9">
        <v>7</v>
      </c>
      <c r="AK7" s="9">
        <v>21</v>
      </c>
      <c r="AL7" s="9">
        <v>0</v>
      </c>
      <c r="AM7" s="9">
        <v>0</v>
      </c>
      <c r="AN7" s="9">
        <v>167</v>
      </c>
      <c r="AO7" s="9">
        <v>0</v>
      </c>
      <c r="AP7" s="9">
        <v>0</v>
      </c>
      <c r="AQ7" s="38">
        <v>4176</v>
      </c>
      <c r="AR7" s="9">
        <v>10</v>
      </c>
      <c r="AS7" s="9">
        <v>723</v>
      </c>
      <c r="AT7" s="9">
        <v>0</v>
      </c>
      <c r="AU7" s="9">
        <v>0</v>
      </c>
      <c r="AV7" s="9">
        <v>0</v>
      </c>
      <c r="AW7" s="9">
        <v>1416</v>
      </c>
      <c r="AX7" s="38">
        <v>2149</v>
      </c>
      <c r="AY7" s="38">
        <v>6325</v>
      </c>
      <c r="AZ7" s="32">
        <v>1072</v>
      </c>
      <c r="BA7" s="38">
        <v>3220</v>
      </c>
      <c r="BB7" s="38">
        <v>7397</v>
      </c>
      <c r="BC7" s="32">
        <v>-1689</v>
      </c>
      <c r="BD7" s="38">
        <v>1532</v>
      </c>
      <c r="BE7" s="38">
        <v>5708</v>
      </c>
    </row>
    <row r="8" spans="2:57" ht="12.9" customHeight="1" x14ac:dyDescent="0.15">
      <c r="B8" s="22" t="s">
        <v>128</v>
      </c>
      <c r="C8" s="23" t="s">
        <v>56</v>
      </c>
      <c r="D8" s="9">
        <v>0</v>
      </c>
      <c r="E8" s="9">
        <v>0</v>
      </c>
      <c r="F8" s="9">
        <v>263</v>
      </c>
      <c r="G8" s="9">
        <v>0</v>
      </c>
      <c r="H8" s="9">
        <v>13786</v>
      </c>
      <c r="I8" s="9">
        <v>0</v>
      </c>
      <c r="J8" s="9">
        <v>0</v>
      </c>
      <c r="K8" s="9">
        <v>1</v>
      </c>
      <c r="L8" s="9">
        <v>0</v>
      </c>
      <c r="M8" s="9">
        <v>0</v>
      </c>
      <c r="N8" s="9">
        <v>0</v>
      </c>
      <c r="O8" s="9">
        <v>0</v>
      </c>
      <c r="P8" s="9">
        <v>0</v>
      </c>
      <c r="Q8" s="9">
        <v>0</v>
      </c>
      <c r="R8" s="9">
        <v>0</v>
      </c>
      <c r="S8" s="9">
        <v>0</v>
      </c>
      <c r="T8" s="9">
        <v>0</v>
      </c>
      <c r="U8" s="9">
        <v>0</v>
      </c>
      <c r="V8" s="9">
        <v>0</v>
      </c>
      <c r="W8" s="9">
        <v>0</v>
      </c>
      <c r="X8" s="9">
        <v>0</v>
      </c>
      <c r="Y8" s="9">
        <v>3</v>
      </c>
      <c r="Z8" s="9">
        <v>0</v>
      </c>
      <c r="AA8" s="9">
        <v>0</v>
      </c>
      <c r="AB8" s="9">
        <v>0</v>
      </c>
      <c r="AC8" s="9">
        <v>0</v>
      </c>
      <c r="AD8" s="9">
        <v>0</v>
      </c>
      <c r="AE8" s="9">
        <v>0</v>
      </c>
      <c r="AF8" s="9">
        <v>0</v>
      </c>
      <c r="AG8" s="9">
        <v>0</v>
      </c>
      <c r="AH8" s="9">
        <v>0</v>
      </c>
      <c r="AI8" s="9">
        <v>1</v>
      </c>
      <c r="AJ8" s="9">
        <v>10</v>
      </c>
      <c r="AK8" s="9">
        <v>130</v>
      </c>
      <c r="AL8" s="9">
        <v>0</v>
      </c>
      <c r="AM8" s="9">
        <v>0</v>
      </c>
      <c r="AN8" s="9">
        <v>542</v>
      </c>
      <c r="AO8" s="9">
        <v>0</v>
      </c>
      <c r="AP8" s="9">
        <v>0</v>
      </c>
      <c r="AQ8" s="38">
        <v>14735</v>
      </c>
      <c r="AR8" s="9">
        <v>41</v>
      </c>
      <c r="AS8" s="9">
        <v>1405</v>
      </c>
      <c r="AT8" s="9">
        <v>0</v>
      </c>
      <c r="AU8" s="9">
        <v>0</v>
      </c>
      <c r="AV8" s="9">
        <v>0</v>
      </c>
      <c r="AW8" s="9">
        <v>65</v>
      </c>
      <c r="AX8" s="38">
        <v>1511</v>
      </c>
      <c r="AY8" s="38">
        <v>16246</v>
      </c>
      <c r="AZ8" s="32">
        <v>9010</v>
      </c>
      <c r="BA8" s="38">
        <v>10521</v>
      </c>
      <c r="BB8" s="38">
        <v>25256</v>
      </c>
      <c r="BC8" s="32">
        <v>-4941</v>
      </c>
      <c r="BD8" s="38">
        <v>5581</v>
      </c>
      <c r="BE8" s="38">
        <v>20315</v>
      </c>
    </row>
    <row r="9" spans="2:57" ht="12.9" customHeight="1" x14ac:dyDescent="0.15">
      <c r="B9" s="22" t="s">
        <v>129</v>
      </c>
      <c r="C9" s="23" t="s">
        <v>0</v>
      </c>
      <c r="D9" s="9">
        <v>1</v>
      </c>
      <c r="E9" s="9">
        <v>3</v>
      </c>
      <c r="F9" s="9">
        <v>0</v>
      </c>
      <c r="G9" s="9">
        <v>0</v>
      </c>
      <c r="H9" s="9">
        <v>21</v>
      </c>
      <c r="I9" s="9">
        <v>1</v>
      </c>
      <c r="J9" s="9">
        <v>613</v>
      </c>
      <c r="K9" s="9">
        <v>26</v>
      </c>
      <c r="L9" s="9">
        <v>117</v>
      </c>
      <c r="M9" s="9">
        <v>7</v>
      </c>
      <c r="N9" s="9">
        <v>236</v>
      </c>
      <c r="O9" s="9">
        <v>10</v>
      </c>
      <c r="P9" s="9">
        <v>1</v>
      </c>
      <c r="Q9" s="9">
        <v>3</v>
      </c>
      <c r="R9" s="9">
        <v>0</v>
      </c>
      <c r="S9" s="9">
        <v>1</v>
      </c>
      <c r="T9" s="9">
        <v>1</v>
      </c>
      <c r="U9" s="9">
        <v>12</v>
      </c>
      <c r="V9" s="9">
        <v>1</v>
      </c>
      <c r="W9" s="9">
        <v>0</v>
      </c>
      <c r="X9" s="9">
        <v>1</v>
      </c>
      <c r="Y9" s="9">
        <v>3</v>
      </c>
      <c r="Z9" s="9">
        <v>658</v>
      </c>
      <c r="AA9" s="9">
        <v>7605</v>
      </c>
      <c r="AB9" s="9">
        <v>0</v>
      </c>
      <c r="AC9" s="9">
        <v>0</v>
      </c>
      <c r="AD9" s="9">
        <v>1</v>
      </c>
      <c r="AE9" s="9">
        <v>0</v>
      </c>
      <c r="AF9" s="9">
        <v>0</v>
      </c>
      <c r="AG9" s="9">
        <v>0</v>
      </c>
      <c r="AH9" s="9">
        <v>0</v>
      </c>
      <c r="AI9" s="9">
        <v>1</v>
      </c>
      <c r="AJ9" s="9">
        <v>3</v>
      </c>
      <c r="AK9" s="9">
        <v>2</v>
      </c>
      <c r="AL9" s="9">
        <v>1</v>
      </c>
      <c r="AM9" s="9">
        <v>1</v>
      </c>
      <c r="AN9" s="9">
        <v>0</v>
      </c>
      <c r="AO9" s="9">
        <v>0</v>
      </c>
      <c r="AP9" s="9">
        <v>2</v>
      </c>
      <c r="AQ9" s="38">
        <v>9331</v>
      </c>
      <c r="AR9" s="9">
        <v>-15</v>
      </c>
      <c r="AS9" s="9">
        <v>-22</v>
      </c>
      <c r="AT9" s="9">
        <v>0</v>
      </c>
      <c r="AU9" s="9">
        <v>0</v>
      </c>
      <c r="AV9" s="9">
        <v>0</v>
      </c>
      <c r="AW9" s="9">
        <v>212</v>
      </c>
      <c r="AX9" s="38">
        <v>175</v>
      </c>
      <c r="AY9" s="38">
        <v>9506</v>
      </c>
      <c r="AZ9" s="32">
        <v>0</v>
      </c>
      <c r="BA9" s="38">
        <v>175</v>
      </c>
      <c r="BB9" s="38">
        <v>9506</v>
      </c>
      <c r="BC9" s="32">
        <v>-8831</v>
      </c>
      <c r="BD9" s="38">
        <v>-8656</v>
      </c>
      <c r="BE9" s="38">
        <v>675</v>
      </c>
    </row>
    <row r="10" spans="2:57" ht="12.9" customHeight="1" x14ac:dyDescent="0.15">
      <c r="B10" s="22" t="s">
        <v>130</v>
      </c>
      <c r="C10" s="23" t="s">
        <v>38</v>
      </c>
      <c r="D10" s="9">
        <v>10445</v>
      </c>
      <c r="E10" s="9">
        <v>59</v>
      </c>
      <c r="F10" s="9">
        <v>1186</v>
      </c>
      <c r="G10" s="9">
        <v>0</v>
      </c>
      <c r="H10" s="9">
        <v>27252</v>
      </c>
      <c r="I10" s="9">
        <v>3</v>
      </c>
      <c r="J10" s="9">
        <v>344</v>
      </c>
      <c r="K10" s="9">
        <v>46</v>
      </c>
      <c r="L10" s="9">
        <v>0</v>
      </c>
      <c r="M10" s="9">
        <v>1</v>
      </c>
      <c r="N10" s="9">
        <v>2</v>
      </c>
      <c r="O10" s="9">
        <v>0</v>
      </c>
      <c r="P10" s="9">
        <v>0</v>
      </c>
      <c r="Q10" s="9">
        <v>0</v>
      </c>
      <c r="R10" s="9">
        <v>0</v>
      </c>
      <c r="S10" s="9">
        <v>0</v>
      </c>
      <c r="T10" s="9">
        <v>0</v>
      </c>
      <c r="U10" s="9">
        <v>0</v>
      </c>
      <c r="V10" s="9">
        <v>0</v>
      </c>
      <c r="W10" s="9">
        <v>0</v>
      </c>
      <c r="X10" s="9">
        <v>0</v>
      </c>
      <c r="Y10" s="9">
        <v>15</v>
      </c>
      <c r="Z10" s="9">
        <v>12</v>
      </c>
      <c r="AA10" s="9">
        <v>0</v>
      </c>
      <c r="AB10" s="9">
        <v>0</v>
      </c>
      <c r="AC10" s="9">
        <v>0</v>
      </c>
      <c r="AD10" s="9">
        <v>36</v>
      </c>
      <c r="AE10" s="9">
        <v>0</v>
      </c>
      <c r="AF10" s="9">
        <v>0</v>
      </c>
      <c r="AG10" s="9">
        <v>8</v>
      </c>
      <c r="AH10" s="9">
        <v>0</v>
      </c>
      <c r="AI10" s="9">
        <v>160</v>
      </c>
      <c r="AJ10" s="9">
        <v>879</v>
      </c>
      <c r="AK10" s="9">
        <v>2972</v>
      </c>
      <c r="AL10" s="9">
        <v>42</v>
      </c>
      <c r="AM10" s="9">
        <v>1</v>
      </c>
      <c r="AN10" s="9">
        <v>15286</v>
      </c>
      <c r="AO10" s="9">
        <v>0</v>
      </c>
      <c r="AP10" s="9">
        <v>64</v>
      </c>
      <c r="AQ10" s="38">
        <v>58812</v>
      </c>
      <c r="AR10" s="9">
        <v>2710</v>
      </c>
      <c r="AS10" s="9">
        <v>117621</v>
      </c>
      <c r="AT10" s="9">
        <v>0</v>
      </c>
      <c r="AU10" s="9">
        <v>0</v>
      </c>
      <c r="AV10" s="9">
        <v>0</v>
      </c>
      <c r="AW10" s="9">
        <v>-1299</v>
      </c>
      <c r="AX10" s="38">
        <v>119032</v>
      </c>
      <c r="AY10" s="38">
        <v>177844</v>
      </c>
      <c r="AZ10" s="32">
        <v>108344</v>
      </c>
      <c r="BA10" s="38">
        <v>227376</v>
      </c>
      <c r="BB10" s="38">
        <v>286188</v>
      </c>
      <c r="BC10" s="32">
        <v>-134757</v>
      </c>
      <c r="BD10" s="38">
        <v>92619</v>
      </c>
      <c r="BE10" s="38">
        <v>151431</v>
      </c>
    </row>
    <row r="11" spans="2:57" ht="12.9" customHeight="1" x14ac:dyDescent="0.15">
      <c r="B11" s="22" t="s">
        <v>131</v>
      </c>
      <c r="C11" s="23" t="s">
        <v>1</v>
      </c>
      <c r="D11" s="9">
        <v>159</v>
      </c>
      <c r="E11" s="9">
        <v>5</v>
      </c>
      <c r="F11" s="9">
        <v>529</v>
      </c>
      <c r="G11" s="9">
        <v>2</v>
      </c>
      <c r="H11" s="9">
        <v>115</v>
      </c>
      <c r="I11" s="9">
        <v>5590</v>
      </c>
      <c r="J11" s="9">
        <v>229</v>
      </c>
      <c r="K11" s="9">
        <v>7</v>
      </c>
      <c r="L11" s="9">
        <v>2</v>
      </c>
      <c r="M11" s="9">
        <v>242</v>
      </c>
      <c r="N11" s="9">
        <v>7</v>
      </c>
      <c r="O11" s="9">
        <v>20</v>
      </c>
      <c r="P11" s="9">
        <v>2</v>
      </c>
      <c r="Q11" s="9">
        <v>44</v>
      </c>
      <c r="R11" s="9">
        <v>6</v>
      </c>
      <c r="S11" s="9">
        <v>19</v>
      </c>
      <c r="T11" s="9">
        <v>9</v>
      </c>
      <c r="U11" s="9">
        <v>369</v>
      </c>
      <c r="V11" s="9">
        <v>229</v>
      </c>
      <c r="W11" s="9">
        <v>18</v>
      </c>
      <c r="X11" s="9">
        <v>11</v>
      </c>
      <c r="Y11" s="9">
        <v>63</v>
      </c>
      <c r="Z11" s="9">
        <v>969</v>
      </c>
      <c r="AA11" s="9">
        <v>11</v>
      </c>
      <c r="AB11" s="9">
        <v>32</v>
      </c>
      <c r="AC11" s="9">
        <v>91</v>
      </c>
      <c r="AD11" s="9">
        <v>1098</v>
      </c>
      <c r="AE11" s="9">
        <v>164</v>
      </c>
      <c r="AF11" s="9">
        <v>13</v>
      </c>
      <c r="AG11" s="9">
        <v>155</v>
      </c>
      <c r="AH11" s="9">
        <v>72</v>
      </c>
      <c r="AI11" s="9">
        <v>989</v>
      </c>
      <c r="AJ11" s="9">
        <v>111</v>
      </c>
      <c r="AK11" s="9">
        <v>1331</v>
      </c>
      <c r="AL11" s="9">
        <v>688</v>
      </c>
      <c r="AM11" s="9">
        <v>332</v>
      </c>
      <c r="AN11" s="9">
        <v>576</v>
      </c>
      <c r="AO11" s="9">
        <v>111</v>
      </c>
      <c r="AP11" s="9">
        <v>3</v>
      </c>
      <c r="AQ11" s="38">
        <v>14422</v>
      </c>
      <c r="AR11" s="9">
        <v>373</v>
      </c>
      <c r="AS11" s="9">
        <v>13932</v>
      </c>
      <c r="AT11" s="9">
        <v>0</v>
      </c>
      <c r="AU11" s="9">
        <v>4</v>
      </c>
      <c r="AV11" s="9">
        <v>1983</v>
      </c>
      <c r="AW11" s="9">
        <v>-256</v>
      </c>
      <c r="AX11" s="38">
        <v>16037</v>
      </c>
      <c r="AY11" s="38">
        <v>30460</v>
      </c>
      <c r="AZ11" s="32">
        <v>19024</v>
      </c>
      <c r="BA11" s="38">
        <v>35061</v>
      </c>
      <c r="BB11" s="38">
        <v>49483</v>
      </c>
      <c r="BC11" s="32">
        <v>-28596</v>
      </c>
      <c r="BD11" s="38">
        <v>6466</v>
      </c>
      <c r="BE11" s="38">
        <v>20888</v>
      </c>
    </row>
    <row r="12" spans="2:57" ht="12.9" customHeight="1" x14ac:dyDescent="0.15">
      <c r="B12" s="22" t="s">
        <v>132</v>
      </c>
      <c r="C12" s="23" t="s">
        <v>2</v>
      </c>
      <c r="D12" s="9">
        <v>2200</v>
      </c>
      <c r="E12" s="9">
        <v>80</v>
      </c>
      <c r="F12" s="9">
        <v>45</v>
      </c>
      <c r="G12" s="9">
        <v>1</v>
      </c>
      <c r="H12" s="9">
        <v>2261</v>
      </c>
      <c r="I12" s="9">
        <v>66</v>
      </c>
      <c r="J12" s="9">
        <v>39282</v>
      </c>
      <c r="K12" s="9">
        <v>113</v>
      </c>
      <c r="L12" s="9">
        <v>2</v>
      </c>
      <c r="M12" s="9">
        <v>326</v>
      </c>
      <c r="N12" s="9">
        <v>11</v>
      </c>
      <c r="O12" s="9">
        <v>19</v>
      </c>
      <c r="P12" s="9">
        <v>6</v>
      </c>
      <c r="Q12" s="9">
        <v>85</v>
      </c>
      <c r="R12" s="9">
        <v>6</v>
      </c>
      <c r="S12" s="9">
        <v>26</v>
      </c>
      <c r="T12" s="9">
        <v>36</v>
      </c>
      <c r="U12" s="9">
        <v>481</v>
      </c>
      <c r="V12" s="9">
        <v>610</v>
      </c>
      <c r="W12" s="9">
        <v>36</v>
      </c>
      <c r="X12" s="9">
        <v>13</v>
      </c>
      <c r="Y12" s="9">
        <v>1058</v>
      </c>
      <c r="Z12" s="9">
        <v>11302</v>
      </c>
      <c r="AA12" s="9">
        <v>162</v>
      </c>
      <c r="AB12" s="9">
        <v>155</v>
      </c>
      <c r="AC12" s="9">
        <v>152</v>
      </c>
      <c r="AD12" s="9">
        <v>1805</v>
      </c>
      <c r="AE12" s="9">
        <v>567</v>
      </c>
      <c r="AF12" s="9">
        <v>131</v>
      </c>
      <c r="AG12" s="9">
        <v>191</v>
      </c>
      <c r="AH12" s="9">
        <v>1521</v>
      </c>
      <c r="AI12" s="9">
        <v>279</v>
      </c>
      <c r="AJ12" s="9">
        <v>1285</v>
      </c>
      <c r="AK12" s="9">
        <v>2471</v>
      </c>
      <c r="AL12" s="9">
        <v>526</v>
      </c>
      <c r="AM12" s="9">
        <v>1074</v>
      </c>
      <c r="AN12" s="9">
        <v>657</v>
      </c>
      <c r="AO12" s="9">
        <v>2401</v>
      </c>
      <c r="AP12" s="9">
        <v>10</v>
      </c>
      <c r="AQ12" s="38">
        <v>71453</v>
      </c>
      <c r="AR12" s="9">
        <v>289</v>
      </c>
      <c r="AS12" s="9">
        <v>1678</v>
      </c>
      <c r="AT12" s="9">
        <v>9</v>
      </c>
      <c r="AU12" s="9">
        <v>53</v>
      </c>
      <c r="AV12" s="9">
        <v>948</v>
      </c>
      <c r="AW12" s="9">
        <v>-3188</v>
      </c>
      <c r="AX12" s="38">
        <v>-210</v>
      </c>
      <c r="AY12" s="38">
        <v>71243</v>
      </c>
      <c r="AZ12" s="32">
        <v>82876</v>
      </c>
      <c r="BA12" s="38">
        <v>82665</v>
      </c>
      <c r="BB12" s="38">
        <v>154119</v>
      </c>
      <c r="BC12" s="32">
        <v>-37577</v>
      </c>
      <c r="BD12" s="38">
        <v>45089</v>
      </c>
      <c r="BE12" s="38">
        <v>116542</v>
      </c>
    </row>
    <row r="13" spans="2:57" ht="12.9" customHeight="1" x14ac:dyDescent="0.15">
      <c r="B13" s="22" t="s">
        <v>133</v>
      </c>
      <c r="C13" s="23" t="s">
        <v>3</v>
      </c>
      <c r="D13" s="9">
        <v>3307</v>
      </c>
      <c r="E13" s="9">
        <v>5</v>
      </c>
      <c r="F13" s="9">
        <v>110</v>
      </c>
      <c r="G13" s="9">
        <v>2</v>
      </c>
      <c r="H13" s="9">
        <v>1102</v>
      </c>
      <c r="I13" s="9">
        <v>568</v>
      </c>
      <c r="J13" s="9">
        <v>4577</v>
      </c>
      <c r="K13" s="9">
        <v>855</v>
      </c>
      <c r="L13" s="9">
        <v>96</v>
      </c>
      <c r="M13" s="9">
        <v>5875</v>
      </c>
      <c r="N13" s="9">
        <v>79</v>
      </c>
      <c r="O13" s="9">
        <v>96</v>
      </c>
      <c r="P13" s="9">
        <v>1</v>
      </c>
      <c r="Q13" s="9">
        <v>360</v>
      </c>
      <c r="R13" s="9">
        <v>15</v>
      </c>
      <c r="S13" s="9">
        <v>90</v>
      </c>
      <c r="T13" s="9">
        <v>77</v>
      </c>
      <c r="U13" s="9">
        <v>1820</v>
      </c>
      <c r="V13" s="9">
        <v>1214</v>
      </c>
      <c r="W13" s="9">
        <v>169</v>
      </c>
      <c r="X13" s="9">
        <v>149</v>
      </c>
      <c r="Y13" s="9">
        <v>447</v>
      </c>
      <c r="Z13" s="9">
        <v>1310</v>
      </c>
      <c r="AA13" s="9">
        <v>41</v>
      </c>
      <c r="AB13" s="9">
        <v>301</v>
      </c>
      <c r="AC13" s="9">
        <v>514</v>
      </c>
      <c r="AD13" s="9">
        <v>3</v>
      </c>
      <c r="AE13" s="9">
        <v>3</v>
      </c>
      <c r="AF13" s="9">
        <v>10</v>
      </c>
      <c r="AG13" s="9">
        <v>54</v>
      </c>
      <c r="AH13" s="9">
        <v>97</v>
      </c>
      <c r="AI13" s="9">
        <v>202</v>
      </c>
      <c r="AJ13" s="9">
        <v>859</v>
      </c>
      <c r="AK13" s="9">
        <v>54315</v>
      </c>
      <c r="AL13" s="9">
        <v>66</v>
      </c>
      <c r="AM13" s="9">
        <v>629</v>
      </c>
      <c r="AN13" s="9">
        <v>1264</v>
      </c>
      <c r="AO13" s="9">
        <v>52</v>
      </c>
      <c r="AP13" s="9">
        <v>61</v>
      </c>
      <c r="AQ13" s="38">
        <v>80792</v>
      </c>
      <c r="AR13" s="9">
        <v>631</v>
      </c>
      <c r="AS13" s="9">
        <v>9683</v>
      </c>
      <c r="AT13" s="9">
        <v>0</v>
      </c>
      <c r="AU13" s="9">
        <v>0</v>
      </c>
      <c r="AV13" s="9">
        <v>0</v>
      </c>
      <c r="AW13" s="9">
        <v>336</v>
      </c>
      <c r="AX13" s="38">
        <v>10649</v>
      </c>
      <c r="AY13" s="38">
        <v>91441</v>
      </c>
      <c r="AZ13" s="32">
        <v>2518</v>
      </c>
      <c r="BA13" s="38">
        <v>13168</v>
      </c>
      <c r="BB13" s="38">
        <v>93960</v>
      </c>
      <c r="BC13" s="32">
        <v>-89681</v>
      </c>
      <c r="BD13" s="38">
        <v>-76513</v>
      </c>
      <c r="BE13" s="38">
        <v>4279</v>
      </c>
    </row>
    <row r="14" spans="2:57" ht="12.9" customHeight="1" x14ac:dyDescent="0.15">
      <c r="B14" s="22" t="s">
        <v>134</v>
      </c>
      <c r="C14" s="23" t="s">
        <v>4</v>
      </c>
      <c r="D14" s="9">
        <v>549</v>
      </c>
      <c r="E14" s="9">
        <v>50</v>
      </c>
      <c r="F14" s="9">
        <v>1053</v>
      </c>
      <c r="G14" s="9">
        <v>14</v>
      </c>
      <c r="H14" s="9">
        <v>357</v>
      </c>
      <c r="I14" s="9">
        <v>37</v>
      </c>
      <c r="J14" s="9">
        <v>684</v>
      </c>
      <c r="K14" s="9">
        <v>20</v>
      </c>
      <c r="L14" s="9">
        <v>616</v>
      </c>
      <c r="M14" s="9">
        <v>77</v>
      </c>
      <c r="N14" s="9">
        <v>53</v>
      </c>
      <c r="O14" s="9">
        <v>298</v>
      </c>
      <c r="P14" s="9">
        <v>3</v>
      </c>
      <c r="Q14" s="9">
        <v>100</v>
      </c>
      <c r="R14" s="9">
        <v>5</v>
      </c>
      <c r="S14" s="9">
        <v>27</v>
      </c>
      <c r="T14" s="9">
        <v>5</v>
      </c>
      <c r="U14" s="9">
        <v>97</v>
      </c>
      <c r="V14" s="9">
        <v>72</v>
      </c>
      <c r="W14" s="9">
        <v>5</v>
      </c>
      <c r="X14" s="9">
        <v>15</v>
      </c>
      <c r="Y14" s="9">
        <v>22</v>
      </c>
      <c r="Z14" s="9">
        <v>4488</v>
      </c>
      <c r="AA14" s="9">
        <v>1192</v>
      </c>
      <c r="AB14" s="9">
        <v>520</v>
      </c>
      <c r="AC14" s="9">
        <v>404</v>
      </c>
      <c r="AD14" s="9">
        <v>391</v>
      </c>
      <c r="AE14" s="9">
        <v>49</v>
      </c>
      <c r="AF14" s="9">
        <v>106</v>
      </c>
      <c r="AG14" s="9">
        <v>20325</v>
      </c>
      <c r="AH14" s="9">
        <v>103</v>
      </c>
      <c r="AI14" s="9">
        <v>1696</v>
      </c>
      <c r="AJ14" s="9">
        <v>603</v>
      </c>
      <c r="AK14" s="9">
        <v>739</v>
      </c>
      <c r="AL14" s="9">
        <v>91</v>
      </c>
      <c r="AM14" s="9">
        <v>299</v>
      </c>
      <c r="AN14" s="9">
        <v>485</v>
      </c>
      <c r="AO14" s="9">
        <v>0</v>
      </c>
      <c r="AP14" s="9">
        <v>147</v>
      </c>
      <c r="AQ14" s="38">
        <v>35794</v>
      </c>
      <c r="AR14" s="9">
        <v>49</v>
      </c>
      <c r="AS14" s="9">
        <v>23100</v>
      </c>
      <c r="AT14" s="9">
        <v>0</v>
      </c>
      <c r="AU14" s="9">
        <v>0</v>
      </c>
      <c r="AV14" s="9">
        <v>0</v>
      </c>
      <c r="AW14" s="9">
        <v>193</v>
      </c>
      <c r="AX14" s="38">
        <v>23341</v>
      </c>
      <c r="AY14" s="38">
        <v>59135</v>
      </c>
      <c r="AZ14" s="32">
        <v>74</v>
      </c>
      <c r="BA14" s="38">
        <v>23415</v>
      </c>
      <c r="BB14" s="38">
        <v>59209</v>
      </c>
      <c r="BC14" s="32">
        <v>-56621</v>
      </c>
      <c r="BD14" s="38">
        <v>-33206</v>
      </c>
      <c r="BE14" s="38">
        <v>2588</v>
      </c>
    </row>
    <row r="15" spans="2:57" ht="12.9" customHeight="1" x14ac:dyDescent="0.15">
      <c r="B15" s="22" t="s">
        <v>135</v>
      </c>
      <c r="C15" s="23" t="s">
        <v>180</v>
      </c>
      <c r="D15" s="9">
        <v>697</v>
      </c>
      <c r="E15" s="9">
        <v>33</v>
      </c>
      <c r="F15" s="9">
        <v>374</v>
      </c>
      <c r="G15" s="9">
        <v>2</v>
      </c>
      <c r="H15" s="9">
        <v>2353</v>
      </c>
      <c r="I15" s="9">
        <v>76</v>
      </c>
      <c r="J15" s="9">
        <v>719</v>
      </c>
      <c r="K15" s="9">
        <v>232</v>
      </c>
      <c r="L15" s="9">
        <v>2</v>
      </c>
      <c r="M15" s="9">
        <v>7277</v>
      </c>
      <c r="N15" s="9">
        <v>12</v>
      </c>
      <c r="O15" s="9">
        <v>17</v>
      </c>
      <c r="P15" s="9">
        <v>2</v>
      </c>
      <c r="Q15" s="9">
        <v>90</v>
      </c>
      <c r="R15" s="9">
        <v>61</v>
      </c>
      <c r="S15" s="9">
        <v>287</v>
      </c>
      <c r="T15" s="9">
        <v>278</v>
      </c>
      <c r="U15" s="9">
        <v>1219</v>
      </c>
      <c r="V15" s="9">
        <v>3797</v>
      </c>
      <c r="W15" s="9">
        <v>739</v>
      </c>
      <c r="X15" s="9">
        <v>387</v>
      </c>
      <c r="Y15" s="9">
        <v>609</v>
      </c>
      <c r="Z15" s="9">
        <v>4117</v>
      </c>
      <c r="AA15" s="9">
        <v>0</v>
      </c>
      <c r="AB15" s="9">
        <v>1380</v>
      </c>
      <c r="AC15" s="9">
        <v>680</v>
      </c>
      <c r="AD15" s="9">
        <v>1725</v>
      </c>
      <c r="AE15" s="9">
        <v>324</v>
      </c>
      <c r="AF15" s="9">
        <v>194</v>
      </c>
      <c r="AG15" s="9">
        <v>689</v>
      </c>
      <c r="AH15" s="9">
        <v>194</v>
      </c>
      <c r="AI15" s="9">
        <v>374</v>
      </c>
      <c r="AJ15" s="9">
        <v>377</v>
      </c>
      <c r="AK15" s="9">
        <v>865</v>
      </c>
      <c r="AL15" s="9">
        <v>229</v>
      </c>
      <c r="AM15" s="9">
        <v>1652</v>
      </c>
      <c r="AN15" s="9">
        <v>326</v>
      </c>
      <c r="AO15" s="9">
        <v>256</v>
      </c>
      <c r="AP15" s="9">
        <v>34</v>
      </c>
      <c r="AQ15" s="38">
        <v>32681</v>
      </c>
      <c r="AR15" s="9">
        <v>76</v>
      </c>
      <c r="AS15" s="9">
        <v>3541</v>
      </c>
      <c r="AT15" s="9">
        <v>10</v>
      </c>
      <c r="AU15" s="9">
        <v>0</v>
      </c>
      <c r="AV15" s="9">
        <v>0</v>
      </c>
      <c r="AW15" s="9">
        <v>-296</v>
      </c>
      <c r="AX15" s="38">
        <v>3330</v>
      </c>
      <c r="AY15" s="38">
        <v>36011</v>
      </c>
      <c r="AZ15" s="32">
        <v>37860</v>
      </c>
      <c r="BA15" s="38">
        <v>41191</v>
      </c>
      <c r="BB15" s="38">
        <v>73872</v>
      </c>
      <c r="BC15" s="32">
        <v>-27982</v>
      </c>
      <c r="BD15" s="38">
        <v>13209</v>
      </c>
      <c r="BE15" s="38">
        <v>45890</v>
      </c>
    </row>
    <row r="16" spans="2:57" ht="12.9" customHeight="1" x14ac:dyDescent="0.15">
      <c r="B16" s="22" t="s">
        <v>136</v>
      </c>
      <c r="C16" s="23" t="s">
        <v>5</v>
      </c>
      <c r="D16" s="9">
        <v>230</v>
      </c>
      <c r="E16" s="9">
        <v>2</v>
      </c>
      <c r="F16" s="9">
        <v>1</v>
      </c>
      <c r="G16" s="9">
        <v>0</v>
      </c>
      <c r="H16" s="9">
        <v>146</v>
      </c>
      <c r="I16" s="9">
        <v>2</v>
      </c>
      <c r="J16" s="9">
        <v>95</v>
      </c>
      <c r="K16" s="9">
        <v>69</v>
      </c>
      <c r="L16" s="9">
        <v>67</v>
      </c>
      <c r="M16" s="9">
        <v>97</v>
      </c>
      <c r="N16" s="9">
        <v>1145</v>
      </c>
      <c r="O16" s="9">
        <v>190</v>
      </c>
      <c r="P16" s="9">
        <v>0</v>
      </c>
      <c r="Q16" s="9">
        <v>212</v>
      </c>
      <c r="R16" s="9">
        <v>25</v>
      </c>
      <c r="S16" s="9">
        <v>98</v>
      </c>
      <c r="T16" s="9">
        <v>15</v>
      </c>
      <c r="U16" s="9">
        <v>4805</v>
      </c>
      <c r="V16" s="9">
        <v>561</v>
      </c>
      <c r="W16" s="9">
        <v>36</v>
      </c>
      <c r="X16" s="9">
        <v>32</v>
      </c>
      <c r="Y16" s="9">
        <v>34</v>
      </c>
      <c r="Z16" s="9">
        <v>15755</v>
      </c>
      <c r="AA16" s="9">
        <v>4</v>
      </c>
      <c r="AB16" s="9">
        <v>203</v>
      </c>
      <c r="AC16" s="9">
        <v>17</v>
      </c>
      <c r="AD16" s="9">
        <v>56</v>
      </c>
      <c r="AE16" s="9">
        <v>1</v>
      </c>
      <c r="AF16" s="9">
        <v>21</v>
      </c>
      <c r="AG16" s="9">
        <v>5</v>
      </c>
      <c r="AH16" s="9">
        <v>1</v>
      </c>
      <c r="AI16" s="9">
        <v>49</v>
      </c>
      <c r="AJ16" s="9">
        <v>494</v>
      </c>
      <c r="AK16" s="9">
        <v>248</v>
      </c>
      <c r="AL16" s="9">
        <v>14</v>
      </c>
      <c r="AM16" s="9">
        <v>172</v>
      </c>
      <c r="AN16" s="9">
        <v>138</v>
      </c>
      <c r="AO16" s="9">
        <v>30</v>
      </c>
      <c r="AP16" s="9">
        <v>45</v>
      </c>
      <c r="AQ16" s="38">
        <v>25114</v>
      </c>
      <c r="AR16" s="9">
        <v>30</v>
      </c>
      <c r="AS16" s="9">
        <v>337</v>
      </c>
      <c r="AT16" s="9">
        <v>0</v>
      </c>
      <c r="AU16" s="9">
        <v>0</v>
      </c>
      <c r="AV16" s="9">
        <v>0</v>
      </c>
      <c r="AW16" s="9">
        <v>339</v>
      </c>
      <c r="AX16" s="38">
        <v>707</v>
      </c>
      <c r="AY16" s="38">
        <v>25821</v>
      </c>
      <c r="AZ16" s="32">
        <v>452</v>
      </c>
      <c r="BA16" s="38">
        <v>1159</v>
      </c>
      <c r="BB16" s="38">
        <v>26273</v>
      </c>
      <c r="BC16" s="32">
        <v>-18736</v>
      </c>
      <c r="BD16" s="38">
        <v>-17576</v>
      </c>
      <c r="BE16" s="38">
        <v>7537</v>
      </c>
    </row>
    <row r="17" spans="2:57" ht="12.9" customHeight="1" x14ac:dyDescent="0.15">
      <c r="B17" s="22" t="s">
        <v>137</v>
      </c>
      <c r="C17" s="23" t="s">
        <v>6</v>
      </c>
      <c r="D17" s="9">
        <v>3</v>
      </c>
      <c r="E17" s="9">
        <v>0</v>
      </c>
      <c r="F17" s="9">
        <v>2</v>
      </c>
      <c r="G17" s="9">
        <v>2</v>
      </c>
      <c r="H17" s="9">
        <v>0</v>
      </c>
      <c r="I17" s="9">
        <v>0</v>
      </c>
      <c r="J17" s="9">
        <v>80</v>
      </c>
      <c r="K17" s="9">
        <v>0</v>
      </c>
      <c r="L17" s="9">
        <v>0</v>
      </c>
      <c r="M17" s="9">
        <v>159</v>
      </c>
      <c r="N17" s="9">
        <v>78</v>
      </c>
      <c r="O17" s="9">
        <v>3326</v>
      </c>
      <c r="P17" s="9">
        <v>0</v>
      </c>
      <c r="Q17" s="9">
        <v>6892</v>
      </c>
      <c r="R17" s="9">
        <v>454</v>
      </c>
      <c r="S17" s="9">
        <v>1900</v>
      </c>
      <c r="T17" s="9">
        <v>59</v>
      </c>
      <c r="U17" s="9">
        <v>1008</v>
      </c>
      <c r="V17" s="9">
        <v>3388</v>
      </c>
      <c r="W17" s="9">
        <v>61</v>
      </c>
      <c r="X17" s="9">
        <v>422</v>
      </c>
      <c r="Y17" s="9">
        <v>27</v>
      </c>
      <c r="Z17" s="9">
        <v>5028</v>
      </c>
      <c r="AA17" s="9">
        <v>0</v>
      </c>
      <c r="AB17" s="9">
        <v>1</v>
      </c>
      <c r="AC17" s="9">
        <v>0</v>
      </c>
      <c r="AD17" s="9">
        <v>0</v>
      </c>
      <c r="AE17" s="9">
        <v>0</v>
      </c>
      <c r="AF17" s="9">
        <v>0</v>
      </c>
      <c r="AG17" s="9">
        <v>4</v>
      </c>
      <c r="AH17" s="9">
        <v>0</v>
      </c>
      <c r="AI17" s="9">
        <v>5</v>
      </c>
      <c r="AJ17" s="9">
        <v>0</v>
      </c>
      <c r="AK17" s="9">
        <v>1</v>
      </c>
      <c r="AL17" s="9">
        <v>0</v>
      </c>
      <c r="AM17" s="9">
        <v>25</v>
      </c>
      <c r="AN17" s="9">
        <v>4</v>
      </c>
      <c r="AO17" s="9">
        <v>0</v>
      </c>
      <c r="AP17" s="9">
        <v>41</v>
      </c>
      <c r="AQ17" s="38">
        <v>22972</v>
      </c>
      <c r="AR17" s="9">
        <v>0</v>
      </c>
      <c r="AS17" s="9">
        <v>-143</v>
      </c>
      <c r="AT17" s="9">
        <v>0</v>
      </c>
      <c r="AU17" s="9">
        <v>0</v>
      </c>
      <c r="AV17" s="9">
        <v>0</v>
      </c>
      <c r="AW17" s="9">
        <v>-102</v>
      </c>
      <c r="AX17" s="38">
        <v>-245</v>
      </c>
      <c r="AY17" s="38">
        <v>22727</v>
      </c>
      <c r="AZ17" s="32">
        <v>12271</v>
      </c>
      <c r="BA17" s="38">
        <v>12026</v>
      </c>
      <c r="BB17" s="38">
        <v>34998</v>
      </c>
      <c r="BC17" s="32">
        <v>-20945</v>
      </c>
      <c r="BD17" s="38">
        <v>-8919</v>
      </c>
      <c r="BE17" s="38">
        <v>14053</v>
      </c>
    </row>
    <row r="18" spans="2:57" ht="12.9" customHeight="1" x14ac:dyDescent="0.15">
      <c r="B18" s="22" t="s">
        <v>138</v>
      </c>
      <c r="C18" s="23" t="s">
        <v>7</v>
      </c>
      <c r="D18" s="9">
        <v>0</v>
      </c>
      <c r="E18" s="9">
        <v>0</v>
      </c>
      <c r="F18" s="9">
        <v>0</v>
      </c>
      <c r="G18" s="9">
        <v>0</v>
      </c>
      <c r="H18" s="9">
        <v>191</v>
      </c>
      <c r="I18" s="9">
        <v>0</v>
      </c>
      <c r="J18" s="9">
        <v>30</v>
      </c>
      <c r="K18" s="9">
        <v>41</v>
      </c>
      <c r="L18" s="9">
        <v>0</v>
      </c>
      <c r="M18" s="9">
        <v>69</v>
      </c>
      <c r="N18" s="9">
        <v>6</v>
      </c>
      <c r="O18" s="9">
        <v>35</v>
      </c>
      <c r="P18" s="9">
        <v>857</v>
      </c>
      <c r="Q18" s="9">
        <v>1406</v>
      </c>
      <c r="R18" s="9">
        <v>155</v>
      </c>
      <c r="S18" s="9">
        <v>474</v>
      </c>
      <c r="T18" s="9">
        <v>232</v>
      </c>
      <c r="U18" s="9">
        <v>6783</v>
      </c>
      <c r="V18" s="9">
        <v>6567</v>
      </c>
      <c r="W18" s="9">
        <v>206</v>
      </c>
      <c r="X18" s="9">
        <v>191</v>
      </c>
      <c r="Y18" s="9">
        <v>82</v>
      </c>
      <c r="Z18" s="9">
        <v>1999</v>
      </c>
      <c r="AA18" s="9">
        <v>34</v>
      </c>
      <c r="AB18" s="9">
        <v>4</v>
      </c>
      <c r="AC18" s="9">
        <v>0</v>
      </c>
      <c r="AD18" s="9">
        <v>3</v>
      </c>
      <c r="AE18" s="9">
        <v>0</v>
      </c>
      <c r="AF18" s="9">
        <v>0</v>
      </c>
      <c r="AG18" s="9">
        <v>0</v>
      </c>
      <c r="AH18" s="9">
        <v>15</v>
      </c>
      <c r="AI18" s="9">
        <v>35</v>
      </c>
      <c r="AJ18" s="9">
        <v>7</v>
      </c>
      <c r="AK18" s="9">
        <v>569</v>
      </c>
      <c r="AL18" s="9">
        <v>6</v>
      </c>
      <c r="AM18" s="9">
        <v>50</v>
      </c>
      <c r="AN18" s="9">
        <v>54</v>
      </c>
      <c r="AO18" s="9">
        <v>5</v>
      </c>
      <c r="AP18" s="9">
        <v>36</v>
      </c>
      <c r="AQ18" s="38">
        <v>20142</v>
      </c>
      <c r="AR18" s="9">
        <v>4</v>
      </c>
      <c r="AS18" s="9">
        <v>-5</v>
      </c>
      <c r="AT18" s="9">
        <v>0</v>
      </c>
      <c r="AU18" s="9">
        <v>0</v>
      </c>
      <c r="AV18" s="9">
        <v>468</v>
      </c>
      <c r="AW18" s="9">
        <v>-96</v>
      </c>
      <c r="AX18" s="38">
        <v>371</v>
      </c>
      <c r="AY18" s="38">
        <v>20513</v>
      </c>
      <c r="AZ18" s="32">
        <v>1949</v>
      </c>
      <c r="BA18" s="38">
        <v>2320</v>
      </c>
      <c r="BB18" s="38">
        <v>22462</v>
      </c>
      <c r="BC18" s="32">
        <v>-21088</v>
      </c>
      <c r="BD18" s="38">
        <v>-18768</v>
      </c>
      <c r="BE18" s="38">
        <v>1374</v>
      </c>
    </row>
    <row r="19" spans="2:57" ht="12.9" customHeight="1" x14ac:dyDescent="0.15">
      <c r="B19" s="22" t="s">
        <v>139</v>
      </c>
      <c r="C19" s="23" t="s">
        <v>8</v>
      </c>
      <c r="D19" s="9">
        <v>192</v>
      </c>
      <c r="E19" s="9">
        <v>7</v>
      </c>
      <c r="F19" s="9">
        <v>36</v>
      </c>
      <c r="G19" s="9">
        <v>6</v>
      </c>
      <c r="H19" s="9">
        <v>1187</v>
      </c>
      <c r="I19" s="9">
        <v>59</v>
      </c>
      <c r="J19" s="9">
        <v>279</v>
      </c>
      <c r="K19" s="9">
        <v>81</v>
      </c>
      <c r="L19" s="9">
        <v>0</v>
      </c>
      <c r="M19" s="9">
        <v>824</v>
      </c>
      <c r="N19" s="9">
        <v>53</v>
      </c>
      <c r="O19" s="9">
        <v>178</v>
      </c>
      <c r="P19" s="9">
        <v>1</v>
      </c>
      <c r="Q19" s="9">
        <v>2204</v>
      </c>
      <c r="R19" s="9">
        <v>217</v>
      </c>
      <c r="S19" s="9">
        <v>693</v>
      </c>
      <c r="T19" s="9">
        <v>91</v>
      </c>
      <c r="U19" s="9">
        <v>2851</v>
      </c>
      <c r="V19" s="9">
        <v>2682</v>
      </c>
      <c r="W19" s="9">
        <v>786</v>
      </c>
      <c r="X19" s="9">
        <v>95</v>
      </c>
      <c r="Y19" s="9">
        <v>90</v>
      </c>
      <c r="Z19" s="9">
        <v>23478</v>
      </c>
      <c r="AA19" s="9">
        <v>31</v>
      </c>
      <c r="AB19" s="9">
        <v>22</v>
      </c>
      <c r="AC19" s="9">
        <v>5</v>
      </c>
      <c r="AD19" s="9">
        <v>583</v>
      </c>
      <c r="AE19" s="9">
        <v>14</v>
      </c>
      <c r="AF19" s="9">
        <v>89</v>
      </c>
      <c r="AG19" s="9">
        <v>124</v>
      </c>
      <c r="AH19" s="9">
        <v>61</v>
      </c>
      <c r="AI19" s="9">
        <v>692</v>
      </c>
      <c r="AJ19" s="9">
        <v>36</v>
      </c>
      <c r="AK19" s="9">
        <v>150</v>
      </c>
      <c r="AL19" s="9">
        <v>68</v>
      </c>
      <c r="AM19" s="9">
        <v>171</v>
      </c>
      <c r="AN19" s="9">
        <v>347</v>
      </c>
      <c r="AO19" s="9">
        <v>2</v>
      </c>
      <c r="AP19" s="9">
        <v>50</v>
      </c>
      <c r="AQ19" s="38">
        <v>38535</v>
      </c>
      <c r="AR19" s="9">
        <v>98</v>
      </c>
      <c r="AS19" s="9">
        <v>1292</v>
      </c>
      <c r="AT19" s="9">
        <v>0</v>
      </c>
      <c r="AU19" s="9">
        <v>154</v>
      </c>
      <c r="AV19" s="9">
        <v>1401</v>
      </c>
      <c r="AW19" s="9">
        <v>-892</v>
      </c>
      <c r="AX19" s="38">
        <v>2052</v>
      </c>
      <c r="AY19" s="38">
        <v>40587</v>
      </c>
      <c r="AZ19" s="32">
        <v>31547</v>
      </c>
      <c r="BA19" s="38">
        <v>33599</v>
      </c>
      <c r="BB19" s="38">
        <v>72134</v>
      </c>
      <c r="BC19" s="32">
        <v>-37922</v>
      </c>
      <c r="BD19" s="38">
        <v>-4323</v>
      </c>
      <c r="BE19" s="38">
        <v>34211</v>
      </c>
    </row>
    <row r="20" spans="2:57" ht="12.9" customHeight="1" x14ac:dyDescent="0.15">
      <c r="B20" s="22" t="s">
        <v>140</v>
      </c>
      <c r="C20" s="23" t="s">
        <v>39</v>
      </c>
      <c r="D20" s="9">
        <v>0</v>
      </c>
      <c r="E20" s="9">
        <v>0</v>
      </c>
      <c r="F20" s="9">
        <v>0</v>
      </c>
      <c r="G20" s="9">
        <v>3</v>
      </c>
      <c r="H20" s="9">
        <v>0</v>
      </c>
      <c r="I20" s="9">
        <v>0</v>
      </c>
      <c r="J20" s="9">
        <v>2</v>
      </c>
      <c r="K20" s="9">
        <v>0</v>
      </c>
      <c r="L20" s="9">
        <v>0</v>
      </c>
      <c r="M20" s="9">
        <v>9</v>
      </c>
      <c r="N20" s="9">
        <v>1</v>
      </c>
      <c r="O20" s="9">
        <v>24</v>
      </c>
      <c r="P20" s="9">
        <v>0</v>
      </c>
      <c r="Q20" s="9">
        <v>35</v>
      </c>
      <c r="R20" s="9">
        <v>770</v>
      </c>
      <c r="S20" s="9">
        <v>1002</v>
      </c>
      <c r="T20" s="9">
        <v>31</v>
      </c>
      <c r="U20" s="9">
        <v>259</v>
      </c>
      <c r="V20" s="9">
        <v>875</v>
      </c>
      <c r="W20" s="9">
        <v>17</v>
      </c>
      <c r="X20" s="9">
        <v>77</v>
      </c>
      <c r="Y20" s="9">
        <v>0</v>
      </c>
      <c r="Z20" s="9">
        <v>1715</v>
      </c>
      <c r="AA20" s="9">
        <v>0</v>
      </c>
      <c r="AB20" s="9">
        <v>503</v>
      </c>
      <c r="AC20" s="9">
        <v>0</v>
      </c>
      <c r="AD20" s="9">
        <v>1</v>
      </c>
      <c r="AE20" s="9">
        <v>0</v>
      </c>
      <c r="AF20" s="9">
        <v>0</v>
      </c>
      <c r="AG20" s="9">
        <v>3</v>
      </c>
      <c r="AH20" s="9">
        <v>1</v>
      </c>
      <c r="AI20" s="9">
        <v>52</v>
      </c>
      <c r="AJ20" s="9">
        <v>0</v>
      </c>
      <c r="AK20" s="9">
        <v>0</v>
      </c>
      <c r="AL20" s="9">
        <v>0</v>
      </c>
      <c r="AM20" s="9">
        <v>949</v>
      </c>
      <c r="AN20" s="9">
        <v>1</v>
      </c>
      <c r="AO20" s="9">
        <v>0</v>
      </c>
      <c r="AP20" s="9">
        <v>0</v>
      </c>
      <c r="AQ20" s="38">
        <v>6331</v>
      </c>
      <c r="AR20" s="9">
        <v>0</v>
      </c>
      <c r="AS20" s="9">
        <v>0</v>
      </c>
      <c r="AT20" s="9">
        <v>0</v>
      </c>
      <c r="AU20" s="9">
        <v>1791</v>
      </c>
      <c r="AV20" s="9">
        <v>17191</v>
      </c>
      <c r="AW20" s="9">
        <v>41</v>
      </c>
      <c r="AX20" s="38">
        <v>19023</v>
      </c>
      <c r="AY20" s="38">
        <v>25353</v>
      </c>
      <c r="AZ20" s="32">
        <v>4640</v>
      </c>
      <c r="BA20" s="38">
        <v>23663</v>
      </c>
      <c r="BB20" s="38">
        <v>29994</v>
      </c>
      <c r="BC20" s="32">
        <v>-25024</v>
      </c>
      <c r="BD20" s="38">
        <v>-1361</v>
      </c>
      <c r="BE20" s="38">
        <v>4970</v>
      </c>
    </row>
    <row r="21" spans="2:57" ht="12.9" customHeight="1" x14ac:dyDescent="0.15">
      <c r="B21" s="22" t="s">
        <v>141</v>
      </c>
      <c r="C21" s="23" t="s">
        <v>40</v>
      </c>
      <c r="D21" s="9">
        <v>0</v>
      </c>
      <c r="E21" s="9">
        <v>1</v>
      </c>
      <c r="F21" s="9">
        <v>0</v>
      </c>
      <c r="G21" s="9">
        <v>0</v>
      </c>
      <c r="H21" s="9">
        <v>0</v>
      </c>
      <c r="I21" s="9">
        <v>0</v>
      </c>
      <c r="J21" s="9">
        <v>3</v>
      </c>
      <c r="K21" s="9">
        <v>0</v>
      </c>
      <c r="L21" s="9">
        <v>0</v>
      </c>
      <c r="M21" s="9">
        <v>73</v>
      </c>
      <c r="N21" s="9">
        <v>2</v>
      </c>
      <c r="O21" s="9">
        <v>24</v>
      </c>
      <c r="P21" s="9">
        <v>0</v>
      </c>
      <c r="Q21" s="9">
        <v>17</v>
      </c>
      <c r="R21" s="9">
        <v>17</v>
      </c>
      <c r="S21" s="9">
        <v>2430</v>
      </c>
      <c r="T21" s="9">
        <v>3</v>
      </c>
      <c r="U21" s="9">
        <v>292</v>
      </c>
      <c r="V21" s="9">
        <v>143</v>
      </c>
      <c r="W21" s="9">
        <v>15</v>
      </c>
      <c r="X21" s="9">
        <v>9</v>
      </c>
      <c r="Y21" s="9">
        <v>0</v>
      </c>
      <c r="Z21" s="9">
        <v>21</v>
      </c>
      <c r="AA21" s="9">
        <v>0</v>
      </c>
      <c r="AB21" s="9">
        <v>14</v>
      </c>
      <c r="AC21" s="9">
        <v>0</v>
      </c>
      <c r="AD21" s="9">
        <v>1</v>
      </c>
      <c r="AE21" s="9">
        <v>0</v>
      </c>
      <c r="AF21" s="9">
        <v>0</v>
      </c>
      <c r="AG21" s="9">
        <v>4</v>
      </c>
      <c r="AH21" s="9">
        <v>0</v>
      </c>
      <c r="AI21" s="9">
        <v>3</v>
      </c>
      <c r="AJ21" s="9">
        <v>0</v>
      </c>
      <c r="AK21" s="9">
        <v>0</v>
      </c>
      <c r="AL21" s="9">
        <v>0</v>
      </c>
      <c r="AM21" s="9">
        <v>1474</v>
      </c>
      <c r="AN21" s="9">
        <v>1</v>
      </c>
      <c r="AO21" s="9">
        <v>0</v>
      </c>
      <c r="AP21" s="9">
        <v>0</v>
      </c>
      <c r="AQ21" s="38">
        <v>4548</v>
      </c>
      <c r="AR21" s="9">
        <v>0</v>
      </c>
      <c r="AS21" s="9">
        <v>39</v>
      </c>
      <c r="AT21" s="9">
        <v>0</v>
      </c>
      <c r="AU21" s="9">
        <v>321</v>
      </c>
      <c r="AV21" s="9">
        <v>18372</v>
      </c>
      <c r="AW21" s="9">
        <v>871</v>
      </c>
      <c r="AX21" s="38">
        <v>19603</v>
      </c>
      <c r="AY21" s="38">
        <v>24151</v>
      </c>
      <c r="AZ21" s="32">
        <v>18188</v>
      </c>
      <c r="BA21" s="38">
        <v>37791</v>
      </c>
      <c r="BB21" s="38">
        <v>42339</v>
      </c>
      <c r="BC21" s="32">
        <v>-21366</v>
      </c>
      <c r="BD21" s="38">
        <v>16425</v>
      </c>
      <c r="BE21" s="38">
        <v>20973</v>
      </c>
    </row>
    <row r="22" spans="2:57" ht="12.9" customHeight="1" x14ac:dyDescent="0.15">
      <c r="B22" s="22" t="s">
        <v>142</v>
      </c>
      <c r="C22" s="23" t="s">
        <v>41</v>
      </c>
      <c r="D22" s="9">
        <v>1</v>
      </c>
      <c r="E22" s="9">
        <v>0</v>
      </c>
      <c r="F22" s="9">
        <v>0</v>
      </c>
      <c r="G22" s="9">
        <v>0</v>
      </c>
      <c r="H22" s="9">
        <v>0</v>
      </c>
      <c r="I22" s="9">
        <v>0</v>
      </c>
      <c r="J22" s="9">
        <v>0</v>
      </c>
      <c r="K22" s="9">
        <v>0</v>
      </c>
      <c r="L22" s="9">
        <v>0</v>
      </c>
      <c r="M22" s="9">
        <v>0</v>
      </c>
      <c r="N22" s="9">
        <v>0</v>
      </c>
      <c r="O22" s="9">
        <v>0</v>
      </c>
      <c r="P22" s="9">
        <v>0</v>
      </c>
      <c r="Q22" s="9">
        <v>1</v>
      </c>
      <c r="R22" s="9">
        <v>9</v>
      </c>
      <c r="S22" s="9">
        <v>83</v>
      </c>
      <c r="T22" s="9">
        <v>572</v>
      </c>
      <c r="U22" s="9">
        <v>7</v>
      </c>
      <c r="V22" s="9">
        <v>35</v>
      </c>
      <c r="W22" s="9">
        <v>22</v>
      </c>
      <c r="X22" s="9">
        <v>3</v>
      </c>
      <c r="Y22" s="9">
        <v>1</v>
      </c>
      <c r="Z22" s="9">
        <v>39</v>
      </c>
      <c r="AA22" s="9">
        <v>0</v>
      </c>
      <c r="AB22" s="9">
        <v>5</v>
      </c>
      <c r="AC22" s="9">
        <v>1</v>
      </c>
      <c r="AD22" s="9">
        <v>162</v>
      </c>
      <c r="AE22" s="9">
        <v>1</v>
      </c>
      <c r="AF22" s="9">
        <v>0</v>
      </c>
      <c r="AG22" s="9">
        <v>1</v>
      </c>
      <c r="AH22" s="9">
        <v>14</v>
      </c>
      <c r="AI22" s="9">
        <v>590</v>
      </c>
      <c r="AJ22" s="9">
        <v>0</v>
      </c>
      <c r="AK22" s="9">
        <v>4038</v>
      </c>
      <c r="AL22" s="9">
        <v>0</v>
      </c>
      <c r="AM22" s="9">
        <v>485</v>
      </c>
      <c r="AN22" s="9">
        <v>117</v>
      </c>
      <c r="AO22" s="9">
        <v>130</v>
      </c>
      <c r="AP22" s="9">
        <v>0</v>
      </c>
      <c r="AQ22" s="38">
        <v>6317</v>
      </c>
      <c r="AR22" s="9">
        <v>7</v>
      </c>
      <c r="AS22" s="9">
        <v>206</v>
      </c>
      <c r="AT22" s="9">
        <v>0</v>
      </c>
      <c r="AU22" s="9">
        <v>2807</v>
      </c>
      <c r="AV22" s="9">
        <v>10317</v>
      </c>
      <c r="AW22" s="9">
        <v>-415</v>
      </c>
      <c r="AX22" s="38">
        <v>12922</v>
      </c>
      <c r="AY22" s="38">
        <v>19239</v>
      </c>
      <c r="AZ22" s="32">
        <v>4326</v>
      </c>
      <c r="BA22" s="38">
        <v>17248</v>
      </c>
      <c r="BB22" s="38">
        <v>23565</v>
      </c>
      <c r="BC22" s="32">
        <v>-19225</v>
      </c>
      <c r="BD22" s="38">
        <v>-1977</v>
      </c>
      <c r="BE22" s="38">
        <v>4340</v>
      </c>
    </row>
    <row r="23" spans="2:57" ht="12.9" customHeight="1" x14ac:dyDescent="0.15">
      <c r="B23" s="22" t="s">
        <v>143</v>
      </c>
      <c r="C23" s="23" t="s">
        <v>42</v>
      </c>
      <c r="D23" s="9">
        <v>0</v>
      </c>
      <c r="E23" s="9">
        <v>0</v>
      </c>
      <c r="F23" s="9">
        <v>0</v>
      </c>
      <c r="G23" s="9">
        <v>0</v>
      </c>
      <c r="H23" s="9">
        <v>0</v>
      </c>
      <c r="I23" s="9">
        <v>0</v>
      </c>
      <c r="J23" s="9">
        <v>0</v>
      </c>
      <c r="K23" s="9">
        <v>0</v>
      </c>
      <c r="L23" s="9">
        <v>0</v>
      </c>
      <c r="M23" s="9">
        <v>0</v>
      </c>
      <c r="N23" s="9">
        <v>0</v>
      </c>
      <c r="O23" s="9">
        <v>0</v>
      </c>
      <c r="P23" s="9">
        <v>0</v>
      </c>
      <c r="Q23" s="9">
        <v>9</v>
      </c>
      <c r="R23" s="9">
        <v>9</v>
      </c>
      <c r="S23" s="9">
        <v>501</v>
      </c>
      <c r="T23" s="9">
        <v>527</v>
      </c>
      <c r="U23" s="9">
        <v>36947</v>
      </c>
      <c r="V23" s="9">
        <v>8198</v>
      </c>
      <c r="W23" s="9">
        <v>5038</v>
      </c>
      <c r="X23" s="9">
        <v>129</v>
      </c>
      <c r="Y23" s="9">
        <v>11</v>
      </c>
      <c r="Z23" s="9">
        <v>75</v>
      </c>
      <c r="AA23" s="9">
        <v>0</v>
      </c>
      <c r="AB23" s="9">
        <v>1</v>
      </c>
      <c r="AC23" s="9">
        <v>0</v>
      </c>
      <c r="AD23" s="9">
        <v>8</v>
      </c>
      <c r="AE23" s="9">
        <v>5</v>
      </c>
      <c r="AF23" s="9">
        <v>0</v>
      </c>
      <c r="AG23" s="9">
        <v>1</v>
      </c>
      <c r="AH23" s="9">
        <v>94</v>
      </c>
      <c r="AI23" s="9">
        <v>294</v>
      </c>
      <c r="AJ23" s="9">
        <v>73</v>
      </c>
      <c r="AK23" s="9">
        <v>1</v>
      </c>
      <c r="AL23" s="9">
        <v>0</v>
      </c>
      <c r="AM23" s="9">
        <v>1498</v>
      </c>
      <c r="AN23" s="9">
        <v>2</v>
      </c>
      <c r="AO23" s="9">
        <v>178</v>
      </c>
      <c r="AP23" s="9">
        <v>0</v>
      </c>
      <c r="AQ23" s="38">
        <v>53598</v>
      </c>
      <c r="AR23" s="9">
        <v>1</v>
      </c>
      <c r="AS23" s="9">
        <v>97</v>
      </c>
      <c r="AT23" s="9">
        <v>0</v>
      </c>
      <c r="AU23" s="9">
        <v>0</v>
      </c>
      <c r="AV23" s="9">
        <v>0</v>
      </c>
      <c r="AW23" s="9">
        <v>-2510</v>
      </c>
      <c r="AX23" s="38">
        <v>-2412</v>
      </c>
      <c r="AY23" s="38">
        <v>51186</v>
      </c>
      <c r="AZ23" s="32">
        <v>111159</v>
      </c>
      <c r="BA23" s="38">
        <v>108747</v>
      </c>
      <c r="BB23" s="38">
        <v>162345</v>
      </c>
      <c r="BC23" s="32">
        <v>-47912</v>
      </c>
      <c r="BD23" s="38">
        <v>60835</v>
      </c>
      <c r="BE23" s="38">
        <v>114433</v>
      </c>
    </row>
    <row r="24" spans="2:57" ht="12.9" customHeight="1" x14ac:dyDescent="0.15">
      <c r="B24" s="22" t="s">
        <v>144</v>
      </c>
      <c r="C24" s="23" t="s">
        <v>43</v>
      </c>
      <c r="D24" s="9">
        <v>4</v>
      </c>
      <c r="E24" s="9">
        <v>0</v>
      </c>
      <c r="F24" s="9">
        <v>36</v>
      </c>
      <c r="G24" s="9">
        <v>0</v>
      </c>
      <c r="H24" s="9">
        <v>0</v>
      </c>
      <c r="I24" s="9">
        <v>0</v>
      </c>
      <c r="J24" s="9">
        <v>1</v>
      </c>
      <c r="K24" s="9">
        <v>0</v>
      </c>
      <c r="L24" s="9">
        <v>0</v>
      </c>
      <c r="M24" s="9">
        <v>1</v>
      </c>
      <c r="N24" s="9">
        <v>0</v>
      </c>
      <c r="O24" s="9">
        <v>0</v>
      </c>
      <c r="P24" s="9">
        <v>0</v>
      </c>
      <c r="Q24" s="9">
        <v>7</v>
      </c>
      <c r="R24" s="9">
        <v>82</v>
      </c>
      <c r="S24" s="9">
        <v>685</v>
      </c>
      <c r="T24" s="9">
        <v>70</v>
      </c>
      <c r="U24" s="9">
        <v>992</v>
      </c>
      <c r="V24" s="9">
        <v>9843</v>
      </c>
      <c r="W24" s="9">
        <v>178</v>
      </c>
      <c r="X24" s="9">
        <v>274</v>
      </c>
      <c r="Y24" s="9">
        <v>6</v>
      </c>
      <c r="Z24" s="9">
        <v>2038</v>
      </c>
      <c r="AA24" s="9">
        <v>0</v>
      </c>
      <c r="AB24" s="9">
        <v>11</v>
      </c>
      <c r="AC24" s="9">
        <v>0</v>
      </c>
      <c r="AD24" s="9">
        <v>45</v>
      </c>
      <c r="AE24" s="9">
        <v>0</v>
      </c>
      <c r="AF24" s="9">
        <v>6</v>
      </c>
      <c r="AG24" s="9">
        <v>20</v>
      </c>
      <c r="AH24" s="9">
        <v>22</v>
      </c>
      <c r="AI24" s="9">
        <v>302</v>
      </c>
      <c r="AJ24" s="9">
        <v>208</v>
      </c>
      <c r="AK24" s="9">
        <v>22</v>
      </c>
      <c r="AL24" s="9">
        <v>0</v>
      </c>
      <c r="AM24" s="9">
        <v>858</v>
      </c>
      <c r="AN24" s="9">
        <v>14</v>
      </c>
      <c r="AO24" s="9">
        <v>0</v>
      </c>
      <c r="AP24" s="9">
        <v>4</v>
      </c>
      <c r="AQ24" s="38">
        <v>15731</v>
      </c>
      <c r="AR24" s="9">
        <v>223</v>
      </c>
      <c r="AS24" s="9">
        <v>15830</v>
      </c>
      <c r="AT24" s="9">
        <v>0</v>
      </c>
      <c r="AU24" s="9">
        <v>2845</v>
      </c>
      <c r="AV24" s="9">
        <v>12674</v>
      </c>
      <c r="AW24" s="9">
        <v>-1292</v>
      </c>
      <c r="AX24" s="38">
        <v>30280</v>
      </c>
      <c r="AY24" s="38">
        <v>46011</v>
      </c>
      <c r="AZ24" s="32">
        <v>75061</v>
      </c>
      <c r="BA24" s="38">
        <v>105342</v>
      </c>
      <c r="BB24" s="38">
        <v>121073</v>
      </c>
      <c r="BC24" s="32">
        <v>-40638</v>
      </c>
      <c r="BD24" s="38">
        <v>64704</v>
      </c>
      <c r="BE24" s="38">
        <v>80434</v>
      </c>
    </row>
    <row r="25" spans="2:57" ht="12.9" customHeight="1" x14ac:dyDescent="0.15">
      <c r="B25" s="22" t="s">
        <v>145</v>
      </c>
      <c r="C25" s="23" t="s">
        <v>181</v>
      </c>
      <c r="D25" s="9">
        <v>0</v>
      </c>
      <c r="E25" s="9">
        <v>1</v>
      </c>
      <c r="F25" s="9">
        <v>1</v>
      </c>
      <c r="G25" s="9">
        <v>0</v>
      </c>
      <c r="H25" s="9">
        <v>1</v>
      </c>
      <c r="I25" s="9">
        <v>0</v>
      </c>
      <c r="J25" s="9">
        <v>0</v>
      </c>
      <c r="K25" s="9">
        <v>0</v>
      </c>
      <c r="L25" s="9">
        <v>0</v>
      </c>
      <c r="M25" s="9">
        <v>0</v>
      </c>
      <c r="N25" s="9">
        <v>0</v>
      </c>
      <c r="O25" s="9">
        <v>0</v>
      </c>
      <c r="P25" s="9">
        <v>0</v>
      </c>
      <c r="Q25" s="9">
        <v>2</v>
      </c>
      <c r="R25" s="9">
        <v>1</v>
      </c>
      <c r="S25" s="9">
        <v>3</v>
      </c>
      <c r="T25" s="9">
        <v>0</v>
      </c>
      <c r="U25" s="9">
        <v>3</v>
      </c>
      <c r="V25" s="9">
        <v>3</v>
      </c>
      <c r="W25" s="9">
        <v>840</v>
      </c>
      <c r="X25" s="9">
        <v>20</v>
      </c>
      <c r="Y25" s="9">
        <v>0</v>
      </c>
      <c r="Z25" s="9">
        <v>514</v>
      </c>
      <c r="AA25" s="9">
        <v>1</v>
      </c>
      <c r="AB25" s="9">
        <v>0</v>
      </c>
      <c r="AC25" s="9">
        <v>1</v>
      </c>
      <c r="AD25" s="9">
        <v>51</v>
      </c>
      <c r="AE25" s="9">
        <v>13</v>
      </c>
      <c r="AF25" s="9">
        <v>12</v>
      </c>
      <c r="AG25" s="9">
        <v>12</v>
      </c>
      <c r="AH25" s="9">
        <v>15</v>
      </c>
      <c r="AI25" s="9">
        <v>299</v>
      </c>
      <c r="AJ25" s="9">
        <v>9</v>
      </c>
      <c r="AK25" s="9">
        <v>6</v>
      </c>
      <c r="AL25" s="9">
        <v>2</v>
      </c>
      <c r="AM25" s="9">
        <v>178</v>
      </c>
      <c r="AN25" s="9">
        <v>11</v>
      </c>
      <c r="AO25" s="9">
        <v>0</v>
      </c>
      <c r="AP25" s="9">
        <v>0</v>
      </c>
      <c r="AQ25" s="38">
        <v>2001</v>
      </c>
      <c r="AR25" s="9">
        <v>112</v>
      </c>
      <c r="AS25" s="9">
        <v>7148</v>
      </c>
      <c r="AT25" s="9">
        <v>0</v>
      </c>
      <c r="AU25" s="9">
        <v>8508</v>
      </c>
      <c r="AV25" s="9">
        <v>10095</v>
      </c>
      <c r="AW25" s="9">
        <v>203</v>
      </c>
      <c r="AX25" s="38">
        <v>26066</v>
      </c>
      <c r="AY25" s="38">
        <v>28066</v>
      </c>
      <c r="AZ25" s="32">
        <v>15073</v>
      </c>
      <c r="BA25" s="38">
        <v>41139</v>
      </c>
      <c r="BB25" s="38">
        <v>43139</v>
      </c>
      <c r="BC25" s="32">
        <v>-27698</v>
      </c>
      <c r="BD25" s="38">
        <v>13441</v>
      </c>
      <c r="BE25" s="38">
        <v>15441</v>
      </c>
    </row>
    <row r="26" spans="2:57" ht="12.9" customHeight="1" x14ac:dyDescent="0.15">
      <c r="B26" s="22" t="s">
        <v>146</v>
      </c>
      <c r="C26" s="23" t="s">
        <v>44</v>
      </c>
      <c r="D26" s="9">
        <v>0</v>
      </c>
      <c r="E26" s="9">
        <v>0</v>
      </c>
      <c r="F26" s="9">
        <v>977</v>
      </c>
      <c r="G26" s="9">
        <v>0</v>
      </c>
      <c r="H26" s="9">
        <v>0</v>
      </c>
      <c r="I26" s="9">
        <v>0</v>
      </c>
      <c r="J26" s="9">
        <v>0</v>
      </c>
      <c r="K26" s="9">
        <v>0</v>
      </c>
      <c r="L26" s="9">
        <v>0</v>
      </c>
      <c r="M26" s="9">
        <v>0</v>
      </c>
      <c r="N26" s="9">
        <v>0</v>
      </c>
      <c r="O26" s="9">
        <v>0</v>
      </c>
      <c r="P26" s="9">
        <v>0</v>
      </c>
      <c r="Q26" s="9">
        <v>0</v>
      </c>
      <c r="R26" s="9">
        <v>0</v>
      </c>
      <c r="S26" s="9">
        <v>4</v>
      </c>
      <c r="T26" s="9">
        <v>0</v>
      </c>
      <c r="U26" s="9">
        <v>0</v>
      </c>
      <c r="V26" s="9">
        <v>0</v>
      </c>
      <c r="W26" s="9">
        <v>0</v>
      </c>
      <c r="X26" s="9">
        <v>3513</v>
      </c>
      <c r="Y26" s="9">
        <v>0</v>
      </c>
      <c r="Z26" s="9">
        <v>0</v>
      </c>
      <c r="AA26" s="9">
        <v>0</v>
      </c>
      <c r="AB26" s="9">
        <v>0</v>
      </c>
      <c r="AC26" s="9">
        <v>0</v>
      </c>
      <c r="AD26" s="9">
        <v>0</v>
      </c>
      <c r="AE26" s="9">
        <v>0</v>
      </c>
      <c r="AF26" s="9">
        <v>0</v>
      </c>
      <c r="AG26" s="9">
        <v>979</v>
      </c>
      <c r="AH26" s="9">
        <v>0</v>
      </c>
      <c r="AI26" s="9">
        <v>1285</v>
      </c>
      <c r="AJ26" s="9">
        <v>49</v>
      </c>
      <c r="AK26" s="9">
        <v>0</v>
      </c>
      <c r="AL26" s="9">
        <v>0</v>
      </c>
      <c r="AM26" s="9">
        <v>4755</v>
      </c>
      <c r="AN26" s="9">
        <v>5</v>
      </c>
      <c r="AO26" s="9">
        <v>0</v>
      </c>
      <c r="AP26" s="9">
        <v>0</v>
      </c>
      <c r="AQ26" s="38">
        <v>11567</v>
      </c>
      <c r="AR26" s="9">
        <v>0</v>
      </c>
      <c r="AS26" s="9">
        <v>62290</v>
      </c>
      <c r="AT26" s="9">
        <v>0</v>
      </c>
      <c r="AU26" s="9">
        <v>4638</v>
      </c>
      <c r="AV26" s="9">
        <v>23638</v>
      </c>
      <c r="AW26" s="9">
        <v>-33</v>
      </c>
      <c r="AX26" s="38">
        <v>90533</v>
      </c>
      <c r="AY26" s="38">
        <v>102100</v>
      </c>
      <c r="AZ26" s="32">
        <v>7498</v>
      </c>
      <c r="BA26" s="38">
        <v>98031</v>
      </c>
      <c r="BB26" s="38">
        <v>109598</v>
      </c>
      <c r="BC26" s="32">
        <v>-101186</v>
      </c>
      <c r="BD26" s="38">
        <v>-3155</v>
      </c>
      <c r="BE26" s="38">
        <v>8412</v>
      </c>
    </row>
    <row r="27" spans="2:57" ht="12.9" customHeight="1" x14ac:dyDescent="0.15">
      <c r="B27" s="22" t="s">
        <v>147</v>
      </c>
      <c r="C27" s="23" t="s">
        <v>9</v>
      </c>
      <c r="D27" s="9">
        <v>76</v>
      </c>
      <c r="E27" s="9">
        <v>11</v>
      </c>
      <c r="F27" s="9">
        <v>180</v>
      </c>
      <c r="G27" s="9">
        <v>2</v>
      </c>
      <c r="H27" s="9">
        <v>925</v>
      </c>
      <c r="I27" s="9">
        <v>672</v>
      </c>
      <c r="J27" s="9">
        <v>2449</v>
      </c>
      <c r="K27" s="9">
        <v>22</v>
      </c>
      <c r="L27" s="9">
        <v>3</v>
      </c>
      <c r="M27" s="9">
        <v>137</v>
      </c>
      <c r="N27" s="9">
        <v>12</v>
      </c>
      <c r="O27" s="9">
        <v>158</v>
      </c>
      <c r="P27" s="9">
        <v>105</v>
      </c>
      <c r="Q27" s="9">
        <v>33</v>
      </c>
      <c r="R27" s="9">
        <v>5</v>
      </c>
      <c r="S27" s="9">
        <v>48</v>
      </c>
      <c r="T27" s="9">
        <v>35</v>
      </c>
      <c r="U27" s="9">
        <v>259</v>
      </c>
      <c r="V27" s="9">
        <v>523</v>
      </c>
      <c r="W27" s="9">
        <v>18</v>
      </c>
      <c r="X27" s="9">
        <v>10</v>
      </c>
      <c r="Y27" s="9">
        <v>559</v>
      </c>
      <c r="Z27" s="9">
        <v>920</v>
      </c>
      <c r="AA27" s="9">
        <v>308</v>
      </c>
      <c r="AB27" s="9">
        <v>133</v>
      </c>
      <c r="AC27" s="9">
        <v>181</v>
      </c>
      <c r="AD27" s="9">
        <v>1508</v>
      </c>
      <c r="AE27" s="9">
        <v>1784</v>
      </c>
      <c r="AF27" s="9">
        <v>9</v>
      </c>
      <c r="AG27" s="9">
        <v>216</v>
      </c>
      <c r="AH27" s="9">
        <v>1953</v>
      </c>
      <c r="AI27" s="9">
        <v>1477</v>
      </c>
      <c r="AJ27" s="9">
        <v>2305</v>
      </c>
      <c r="AK27" s="9">
        <v>1293</v>
      </c>
      <c r="AL27" s="9">
        <v>1038</v>
      </c>
      <c r="AM27" s="9">
        <v>1191</v>
      </c>
      <c r="AN27" s="9">
        <v>660</v>
      </c>
      <c r="AO27" s="9">
        <v>716</v>
      </c>
      <c r="AP27" s="9">
        <v>12</v>
      </c>
      <c r="AQ27" s="38">
        <v>21943</v>
      </c>
      <c r="AR27" s="9">
        <v>649</v>
      </c>
      <c r="AS27" s="9">
        <v>7801</v>
      </c>
      <c r="AT27" s="9">
        <v>0</v>
      </c>
      <c r="AU27" s="9">
        <v>546</v>
      </c>
      <c r="AV27" s="9">
        <v>3559</v>
      </c>
      <c r="AW27" s="9">
        <v>-400</v>
      </c>
      <c r="AX27" s="38">
        <v>12155</v>
      </c>
      <c r="AY27" s="38">
        <v>34098</v>
      </c>
      <c r="AZ27" s="32">
        <v>4836</v>
      </c>
      <c r="BA27" s="38">
        <v>16991</v>
      </c>
      <c r="BB27" s="38">
        <v>38934</v>
      </c>
      <c r="BC27" s="32">
        <v>-25806</v>
      </c>
      <c r="BD27" s="38">
        <v>-8815</v>
      </c>
      <c r="BE27" s="38">
        <v>13128</v>
      </c>
    </row>
    <row r="28" spans="2:57" ht="12.9" customHeight="1" x14ac:dyDescent="0.15">
      <c r="B28" s="22" t="s">
        <v>148</v>
      </c>
      <c r="C28" s="23" t="s">
        <v>10</v>
      </c>
      <c r="D28" s="9">
        <v>280</v>
      </c>
      <c r="E28" s="9">
        <v>2</v>
      </c>
      <c r="F28" s="9">
        <v>5</v>
      </c>
      <c r="G28" s="9">
        <v>2</v>
      </c>
      <c r="H28" s="9">
        <v>85</v>
      </c>
      <c r="I28" s="9">
        <v>58</v>
      </c>
      <c r="J28" s="9">
        <v>922</v>
      </c>
      <c r="K28" s="9">
        <v>9</v>
      </c>
      <c r="L28" s="9">
        <v>18</v>
      </c>
      <c r="M28" s="9">
        <v>209</v>
      </c>
      <c r="N28" s="9">
        <v>35</v>
      </c>
      <c r="O28" s="9">
        <v>91</v>
      </c>
      <c r="P28" s="9">
        <v>8</v>
      </c>
      <c r="Q28" s="9">
        <v>144</v>
      </c>
      <c r="R28" s="9">
        <v>10</v>
      </c>
      <c r="S28" s="9">
        <v>36</v>
      </c>
      <c r="T28" s="9">
        <v>6</v>
      </c>
      <c r="U28" s="9">
        <v>621</v>
      </c>
      <c r="V28" s="9">
        <v>187</v>
      </c>
      <c r="W28" s="9">
        <v>38</v>
      </c>
      <c r="X28" s="9">
        <v>12</v>
      </c>
      <c r="Y28" s="9">
        <v>25</v>
      </c>
      <c r="Z28" s="9">
        <v>232</v>
      </c>
      <c r="AA28" s="9">
        <v>1077</v>
      </c>
      <c r="AB28" s="9">
        <v>1238</v>
      </c>
      <c r="AC28" s="9">
        <v>100</v>
      </c>
      <c r="AD28" s="9">
        <v>987</v>
      </c>
      <c r="AE28" s="9">
        <v>453</v>
      </c>
      <c r="AF28" s="9">
        <v>4066</v>
      </c>
      <c r="AG28" s="9">
        <v>1424</v>
      </c>
      <c r="AH28" s="9">
        <v>938</v>
      </c>
      <c r="AI28" s="9">
        <v>1981</v>
      </c>
      <c r="AJ28" s="9">
        <v>1237</v>
      </c>
      <c r="AK28" s="9">
        <v>1135</v>
      </c>
      <c r="AL28" s="9">
        <v>51</v>
      </c>
      <c r="AM28" s="9">
        <v>284</v>
      </c>
      <c r="AN28" s="9">
        <v>384</v>
      </c>
      <c r="AO28" s="9">
        <v>0</v>
      </c>
      <c r="AP28" s="9">
        <v>240</v>
      </c>
      <c r="AQ28" s="38">
        <v>18632</v>
      </c>
      <c r="AR28" s="9">
        <v>0</v>
      </c>
      <c r="AS28" s="9">
        <v>0</v>
      </c>
      <c r="AT28" s="9">
        <v>0</v>
      </c>
      <c r="AU28" s="9">
        <v>144503</v>
      </c>
      <c r="AV28" s="9">
        <v>122761</v>
      </c>
      <c r="AW28" s="9">
        <v>0</v>
      </c>
      <c r="AX28" s="38">
        <v>267263</v>
      </c>
      <c r="AY28" s="38">
        <v>285895</v>
      </c>
      <c r="AZ28" s="32">
        <v>0</v>
      </c>
      <c r="BA28" s="38">
        <v>267263</v>
      </c>
      <c r="BB28" s="38">
        <v>285895</v>
      </c>
      <c r="BC28" s="32">
        <v>0</v>
      </c>
      <c r="BD28" s="38">
        <v>267263</v>
      </c>
      <c r="BE28" s="38">
        <v>285895</v>
      </c>
    </row>
    <row r="29" spans="2:57" ht="12.9" customHeight="1" x14ac:dyDescent="0.15">
      <c r="B29" s="22" t="s">
        <v>149</v>
      </c>
      <c r="C29" s="23" t="s">
        <v>197</v>
      </c>
      <c r="D29" s="9">
        <v>865</v>
      </c>
      <c r="E29" s="9">
        <v>29</v>
      </c>
      <c r="F29" s="9">
        <v>43</v>
      </c>
      <c r="G29" s="9">
        <v>12</v>
      </c>
      <c r="H29" s="9">
        <v>1671</v>
      </c>
      <c r="I29" s="9">
        <v>375</v>
      </c>
      <c r="J29" s="9">
        <v>8939</v>
      </c>
      <c r="K29" s="9">
        <v>62</v>
      </c>
      <c r="L29" s="9">
        <v>49</v>
      </c>
      <c r="M29" s="9">
        <v>1210</v>
      </c>
      <c r="N29" s="9">
        <v>271</v>
      </c>
      <c r="O29" s="9">
        <v>1646</v>
      </c>
      <c r="P29" s="9">
        <v>32</v>
      </c>
      <c r="Q29" s="9">
        <v>653</v>
      </c>
      <c r="R29" s="9">
        <v>58</v>
      </c>
      <c r="S29" s="9">
        <v>192</v>
      </c>
      <c r="T29" s="9">
        <v>56</v>
      </c>
      <c r="U29" s="9">
        <v>3366</v>
      </c>
      <c r="V29" s="9">
        <v>624</v>
      </c>
      <c r="W29" s="9">
        <v>111</v>
      </c>
      <c r="X29" s="9">
        <v>85</v>
      </c>
      <c r="Y29" s="9">
        <v>282</v>
      </c>
      <c r="Z29" s="9">
        <v>617</v>
      </c>
      <c r="AA29" s="9">
        <v>5915</v>
      </c>
      <c r="AB29" s="9">
        <v>1876</v>
      </c>
      <c r="AC29" s="9">
        <v>2238</v>
      </c>
      <c r="AD29" s="9">
        <v>7135</v>
      </c>
      <c r="AE29" s="9">
        <v>630</v>
      </c>
      <c r="AF29" s="9">
        <v>1118</v>
      </c>
      <c r="AG29" s="9">
        <v>858</v>
      </c>
      <c r="AH29" s="9">
        <v>953</v>
      </c>
      <c r="AI29" s="9">
        <v>2410</v>
      </c>
      <c r="AJ29" s="9">
        <v>3240</v>
      </c>
      <c r="AK29" s="9">
        <v>3999</v>
      </c>
      <c r="AL29" s="9">
        <v>93</v>
      </c>
      <c r="AM29" s="9">
        <v>762</v>
      </c>
      <c r="AN29" s="9">
        <v>3531</v>
      </c>
      <c r="AO29" s="9">
        <v>0</v>
      </c>
      <c r="AP29" s="9">
        <v>45</v>
      </c>
      <c r="AQ29" s="38">
        <v>56052</v>
      </c>
      <c r="AR29" s="9">
        <v>18</v>
      </c>
      <c r="AS29" s="9">
        <v>28376</v>
      </c>
      <c r="AT29" s="9">
        <v>0</v>
      </c>
      <c r="AU29" s="9">
        <v>0</v>
      </c>
      <c r="AV29" s="9">
        <v>0</v>
      </c>
      <c r="AW29" s="9">
        <v>0</v>
      </c>
      <c r="AX29" s="38">
        <v>28394</v>
      </c>
      <c r="AY29" s="38">
        <v>84446</v>
      </c>
      <c r="AZ29" s="32">
        <v>2316</v>
      </c>
      <c r="BA29" s="38">
        <v>30710</v>
      </c>
      <c r="BB29" s="38">
        <v>86762</v>
      </c>
      <c r="BC29" s="32">
        <v>-33651</v>
      </c>
      <c r="BD29" s="38">
        <v>-2941</v>
      </c>
      <c r="BE29" s="38">
        <v>53111</v>
      </c>
    </row>
    <row r="30" spans="2:57" ht="12.9" customHeight="1" x14ac:dyDescent="0.15">
      <c r="B30" s="22" t="s">
        <v>150</v>
      </c>
      <c r="C30" s="23" t="s">
        <v>45</v>
      </c>
      <c r="D30" s="9">
        <v>63</v>
      </c>
      <c r="E30" s="9">
        <v>1</v>
      </c>
      <c r="F30" s="9">
        <v>1</v>
      </c>
      <c r="G30" s="9">
        <v>0</v>
      </c>
      <c r="H30" s="9">
        <v>234</v>
      </c>
      <c r="I30" s="9">
        <v>25</v>
      </c>
      <c r="J30" s="9">
        <v>509</v>
      </c>
      <c r="K30" s="9">
        <v>15</v>
      </c>
      <c r="L30" s="9">
        <v>1</v>
      </c>
      <c r="M30" s="9">
        <v>30</v>
      </c>
      <c r="N30" s="9">
        <v>7</v>
      </c>
      <c r="O30" s="9">
        <v>14</v>
      </c>
      <c r="P30" s="9">
        <v>1</v>
      </c>
      <c r="Q30" s="9">
        <v>19</v>
      </c>
      <c r="R30" s="9">
        <v>3</v>
      </c>
      <c r="S30" s="9">
        <v>9</v>
      </c>
      <c r="T30" s="9">
        <v>2</v>
      </c>
      <c r="U30" s="9">
        <v>195</v>
      </c>
      <c r="V30" s="9">
        <v>37</v>
      </c>
      <c r="W30" s="9">
        <v>4</v>
      </c>
      <c r="X30" s="9">
        <v>5</v>
      </c>
      <c r="Y30" s="9">
        <v>5</v>
      </c>
      <c r="Z30" s="9">
        <v>252</v>
      </c>
      <c r="AA30" s="9">
        <v>39</v>
      </c>
      <c r="AB30" s="9">
        <v>1476</v>
      </c>
      <c r="AC30" s="9">
        <v>275</v>
      </c>
      <c r="AD30" s="9">
        <v>792</v>
      </c>
      <c r="AE30" s="9">
        <v>147</v>
      </c>
      <c r="AF30" s="9">
        <v>136</v>
      </c>
      <c r="AG30" s="9">
        <v>785</v>
      </c>
      <c r="AH30" s="9">
        <v>377</v>
      </c>
      <c r="AI30" s="9">
        <v>875</v>
      </c>
      <c r="AJ30" s="9">
        <v>1901</v>
      </c>
      <c r="AK30" s="9">
        <v>1725</v>
      </c>
      <c r="AL30" s="9">
        <v>59</v>
      </c>
      <c r="AM30" s="9">
        <v>134</v>
      </c>
      <c r="AN30" s="9">
        <v>1202</v>
      </c>
      <c r="AO30" s="9">
        <v>0</v>
      </c>
      <c r="AP30" s="9">
        <v>13</v>
      </c>
      <c r="AQ30" s="38">
        <v>11371</v>
      </c>
      <c r="AR30" s="9">
        <v>8</v>
      </c>
      <c r="AS30" s="9">
        <v>16550</v>
      </c>
      <c r="AT30" s="9">
        <v>774</v>
      </c>
      <c r="AU30" s="9">
        <v>0</v>
      </c>
      <c r="AV30" s="9">
        <v>0</v>
      </c>
      <c r="AW30" s="9">
        <v>0</v>
      </c>
      <c r="AX30" s="38">
        <v>17332</v>
      </c>
      <c r="AY30" s="38">
        <v>28703</v>
      </c>
      <c r="AZ30" s="32">
        <v>0</v>
      </c>
      <c r="BA30" s="38">
        <v>17332</v>
      </c>
      <c r="BB30" s="38">
        <v>28703</v>
      </c>
      <c r="BC30" s="32">
        <v>-3</v>
      </c>
      <c r="BD30" s="38">
        <v>17329</v>
      </c>
      <c r="BE30" s="38">
        <v>28700</v>
      </c>
    </row>
    <row r="31" spans="2:57" ht="12.9" customHeight="1" x14ac:dyDescent="0.15">
      <c r="B31" s="22" t="s">
        <v>151</v>
      </c>
      <c r="C31" s="23" t="s">
        <v>46</v>
      </c>
      <c r="D31" s="9">
        <v>20</v>
      </c>
      <c r="E31" s="9">
        <v>1</v>
      </c>
      <c r="F31" s="9">
        <v>0</v>
      </c>
      <c r="G31" s="9">
        <v>1</v>
      </c>
      <c r="H31" s="9">
        <v>187</v>
      </c>
      <c r="I31" s="9">
        <v>14</v>
      </c>
      <c r="J31" s="9">
        <v>229</v>
      </c>
      <c r="K31" s="9">
        <v>14</v>
      </c>
      <c r="L31" s="9">
        <v>0</v>
      </c>
      <c r="M31" s="9">
        <v>4</v>
      </c>
      <c r="N31" s="9">
        <v>34</v>
      </c>
      <c r="O31" s="9">
        <v>1</v>
      </c>
      <c r="P31" s="9">
        <v>0</v>
      </c>
      <c r="Q31" s="9">
        <v>4</v>
      </c>
      <c r="R31" s="9">
        <v>2</v>
      </c>
      <c r="S31" s="9">
        <v>1</v>
      </c>
      <c r="T31" s="9">
        <v>1</v>
      </c>
      <c r="U31" s="9">
        <v>119</v>
      </c>
      <c r="V31" s="9">
        <v>14</v>
      </c>
      <c r="W31" s="9">
        <v>9</v>
      </c>
      <c r="X31" s="9">
        <v>8</v>
      </c>
      <c r="Y31" s="9">
        <v>7</v>
      </c>
      <c r="Z31" s="9">
        <v>816</v>
      </c>
      <c r="AA31" s="9">
        <v>540</v>
      </c>
      <c r="AB31" s="9">
        <v>49</v>
      </c>
      <c r="AC31" s="9">
        <v>0</v>
      </c>
      <c r="AD31" s="9">
        <v>407</v>
      </c>
      <c r="AE31" s="9">
        <v>564</v>
      </c>
      <c r="AF31" s="9">
        <v>5</v>
      </c>
      <c r="AG31" s="9">
        <v>550</v>
      </c>
      <c r="AH31" s="9">
        <v>1141</v>
      </c>
      <c r="AI31" s="9">
        <v>7772</v>
      </c>
      <c r="AJ31" s="9">
        <v>1645</v>
      </c>
      <c r="AK31" s="9">
        <v>1792</v>
      </c>
      <c r="AL31" s="9">
        <v>2</v>
      </c>
      <c r="AM31" s="9">
        <v>295</v>
      </c>
      <c r="AN31" s="9">
        <v>3146</v>
      </c>
      <c r="AO31" s="9">
        <v>0</v>
      </c>
      <c r="AP31" s="9">
        <v>207</v>
      </c>
      <c r="AQ31" s="38">
        <v>19601</v>
      </c>
      <c r="AR31" s="9">
        <v>0</v>
      </c>
      <c r="AS31" s="9">
        <v>6564</v>
      </c>
      <c r="AT31" s="9">
        <v>7098</v>
      </c>
      <c r="AU31" s="9">
        <v>0</v>
      </c>
      <c r="AV31" s="9">
        <v>0</v>
      </c>
      <c r="AW31" s="9">
        <v>0</v>
      </c>
      <c r="AX31" s="38">
        <v>13662</v>
      </c>
      <c r="AY31" s="38">
        <v>33262</v>
      </c>
      <c r="AZ31" s="32">
        <v>0</v>
      </c>
      <c r="BA31" s="38">
        <v>13662</v>
      </c>
      <c r="BB31" s="38">
        <v>33262</v>
      </c>
      <c r="BC31" s="32">
        <v>-1</v>
      </c>
      <c r="BD31" s="38">
        <v>13660</v>
      </c>
      <c r="BE31" s="38">
        <v>33261</v>
      </c>
    </row>
    <row r="32" spans="2:57" ht="12.9" customHeight="1" x14ac:dyDescent="0.15">
      <c r="B32" s="22" t="s">
        <v>152</v>
      </c>
      <c r="C32" s="23" t="s">
        <v>11</v>
      </c>
      <c r="D32" s="9">
        <v>4285</v>
      </c>
      <c r="E32" s="9">
        <v>78</v>
      </c>
      <c r="F32" s="9">
        <v>812</v>
      </c>
      <c r="G32" s="9">
        <v>8</v>
      </c>
      <c r="H32" s="9">
        <v>10733</v>
      </c>
      <c r="I32" s="9">
        <v>1780</v>
      </c>
      <c r="J32" s="9">
        <v>7596</v>
      </c>
      <c r="K32" s="9">
        <v>220</v>
      </c>
      <c r="L32" s="9">
        <v>59</v>
      </c>
      <c r="M32" s="9">
        <v>2196</v>
      </c>
      <c r="N32" s="9">
        <v>229</v>
      </c>
      <c r="O32" s="9">
        <v>442</v>
      </c>
      <c r="P32" s="9">
        <v>54</v>
      </c>
      <c r="Q32" s="9">
        <v>979</v>
      </c>
      <c r="R32" s="9">
        <v>165</v>
      </c>
      <c r="S32" s="9">
        <v>834</v>
      </c>
      <c r="T32" s="9">
        <v>267</v>
      </c>
      <c r="U32" s="9">
        <v>5185</v>
      </c>
      <c r="V32" s="9">
        <v>4395</v>
      </c>
      <c r="W32" s="9">
        <v>664</v>
      </c>
      <c r="X32" s="9">
        <v>335</v>
      </c>
      <c r="Y32" s="9">
        <v>699</v>
      </c>
      <c r="Z32" s="9">
        <v>13837</v>
      </c>
      <c r="AA32" s="9">
        <v>202</v>
      </c>
      <c r="AB32" s="9">
        <v>734</v>
      </c>
      <c r="AC32" s="9">
        <v>589</v>
      </c>
      <c r="AD32" s="9">
        <v>2350</v>
      </c>
      <c r="AE32" s="9">
        <v>654</v>
      </c>
      <c r="AF32" s="9">
        <v>377</v>
      </c>
      <c r="AG32" s="9">
        <v>5795</v>
      </c>
      <c r="AH32" s="9">
        <v>1049</v>
      </c>
      <c r="AI32" s="9">
        <v>2012</v>
      </c>
      <c r="AJ32" s="9">
        <v>2575</v>
      </c>
      <c r="AK32" s="9">
        <v>15474</v>
      </c>
      <c r="AL32" s="9">
        <v>1020</v>
      </c>
      <c r="AM32" s="9">
        <v>3180</v>
      </c>
      <c r="AN32" s="9">
        <v>8868</v>
      </c>
      <c r="AO32" s="9">
        <v>1326</v>
      </c>
      <c r="AP32" s="9">
        <v>67</v>
      </c>
      <c r="AQ32" s="38">
        <v>102124</v>
      </c>
      <c r="AR32" s="9">
        <v>5289</v>
      </c>
      <c r="AS32" s="9">
        <v>203065</v>
      </c>
      <c r="AT32" s="9">
        <v>31</v>
      </c>
      <c r="AU32" s="9">
        <v>3407</v>
      </c>
      <c r="AV32" s="9">
        <v>22358</v>
      </c>
      <c r="AW32" s="9">
        <v>593</v>
      </c>
      <c r="AX32" s="38">
        <v>234744</v>
      </c>
      <c r="AY32" s="38">
        <v>336869</v>
      </c>
      <c r="AZ32" s="32">
        <v>22023</v>
      </c>
      <c r="BA32" s="38">
        <v>256767</v>
      </c>
      <c r="BB32" s="38">
        <v>358892</v>
      </c>
      <c r="BC32" s="32">
        <v>-113704</v>
      </c>
      <c r="BD32" s="38">
        <v>143063</v>
      </c>
      <c r="BE32" s="38">
        <v>245187</v>
      </c>
    </row>
    <row r="33" spans="2:57" ht="12.9" customHeight="1" x14ac:dyDescent="0.15">
      <c r="B33" s="22" t="s">
        <v>153</v>
      </c>
      <c r="C33" s="23" t="s">
        <v>12</v>
      </c>
      <c r="D33" s="9">
        <v>433</v>
      </c>
      <c r="E33" s="9">
        <v>64</v>
      </c>
      <c r="F33" s="9">
        <v>205</v>
      </c>
      <c r="G33" s="9">
        <v>41</v>
      </c>
      <c r="H33" s="9">
        <v>666</v>
      </c>
      <c r="I33" s="9">
        <v>445</v>
      </c>
      <c r="J33" s="9">
        <v>1048</v>
      </c>
      <c r="K33" s="9">
        <v>35</v>
      </c>
      <c r="L33" s="9">
        <v>4</v>
      </c>
      <c r="M33" s="9">
        <v>247</v>
      </c>
      <c r="N33" s="9">
        <v>77</v>
      </c>
      <c r="O33" s="9">
        <v>119</v>
      </c>
      <c r="P33" s="9">
        <v>7</v>
      </c>
      <c r="Q33" s="9">
        <v>367</v>
      </c>
      <c r="R33" s="9">
        <v>28</v>
      </c>
      <c r="S33" s="9">
        <v>162</v>
      </c>
      <c r="T33" s="9">
        <v>48</v>
      </c>
      <c r="U33" s="9">
        <v>1011</v>
      </c>
      <c r="V33" s="9">
        <v>601</v>
      </c>
      <c r="W33" s="9">
        <v>171</v>
      </c>
      <c r="X33" s="9">
        <v>40</v>
      </c>
      <c r="Y33" s="9">
        <v>212</v>
      </c>
      <c r="Z33" s="9">
        <v>3287</v>
      </c>
      <c r="AA33" s="9">
        <v>1213</v>
      </c>
      <c r="AB33" s="9">
        <v>678</v>
      </c>
      <c r="AC33" s="9">
        <v>901</v>
      </c>
      <c r="AD33" s="9">
        <v>4353</v>
      </c>
      <c r="AE33" s="9">
        <v>9833</v>
      </c>
      <c r="AF33" s="9">
        <v>22219</v>
      </c>
      <c r="AG33" s="9">
        <v>4405</v>
      </c>
      <c r="AH33" s="9">
        <v>978</v>
      </c>
      <c r="AI33" s="9">
        <v>3455</v>
      </c>
      <c r="AJ33" s="9">
        <v>1811</v>
      </c>
      <c r="AK33" s="9">
        <v>3079</v>
      </c>
      <c r="AL33" s="9">
        <v>663</v>
      </c>
      <c r="AM33" s="9">
        <v>2041</v>
      </c>
      <c r="AN33" s="9">
        <v>1787</v>
      </c>
      <c r="AO33" s="9">
        <v>0</v>
      </c>
      <c r="AP33" s="9">
        <v>570</v>
      </c>
      <c r="AQ33" s="38">
        <v>67306</v>
      </c>
      <c r="AR33" s="9">
        <v>1</v>
      </c>
      <c r="AS33" s="9">
        <v>66195</v>
      </c>
      <c r="AT33" s="9">
        <v>0</v>
      </c>
      <c r="AU33" s="9">
        <v>0</v>
      </c>
      <c r="AV33" s="9">
        <v>0</v>
      </c>
      <c r="AW33" s="9">
        <v>0</v>
      </c>
      <c r="AX33" s="38">
        <v>66196</v>
      </c>
      <c r="AY33" s="38">
        <v>133502</v>
      </c>
      <c r="AZ33" s="32">
        <v>1275</v>
      </c>
      <c r="BA33" s="38">
        <v>67471</v>
      </c>
      <c r="BB33" s="38">
        <v>134777</v>
      </c>
      <c r="BC33" s="32">
        <v>-10739</v>
      </c>
      <c r="BD33" s="38">
        <v>56731</v>
      </c>
      <c r="BE33" s="38">
        <v>124038</v>
      </c>
    </row>
    <row r="34" spans="2:57" ht="12.9" customHeight="1" x14ac:dyDescent="0.15">
      <c r="B34" s="22" t="s">
        <v>154</v>
      </c>
      <c r="C34" s="23" t="s">
        <v>13</v>
      </c>
      <c r="D34" s="9">
        <v>36</v>
      </c>
      <c r="E34" s="9">
        <v>8</v>
      </c>
      <c r="F34" s="9">
        <v>10</v>
      </c>
      <c r="G34" s="9">
        <v>4</v>
      </c>
      <c r="H34" s="9">
        <v>474</v>
      </c>
      <c r="I34" s="9">
        <v>137</v>
      </c>
      <c r="J34" s="9">
        <v>245</v>
      </c>
      <c r="K34" s="9">
        <v>22</v>
      </c>
      <c r="L34" s="9">
        <v>5</v>
      </c>
      <c r="M34" s="9">
        <v>201</v>
      </c>
      <c r="N34" s="9">
        <v>42</v>
      </c>
      <c r="O34" s="9">
        <v>39</v>
      </c>
      <c r="P34" s="9">
        <v>4</v>
      </c>
      <c r="Q34" s="9">
        <v>189</v>
      </c>
      <c r="R34" s="9">
        <v>22</v>
      </c>
      <c r="S34" s="9">
        <v>79</v>
      </c>
      <c r="T34" s="9">
        <v>13</v>
      </c>
      <c r="U34" s="9">
        <v>226</v>
      </c>
      <c r="V34" s="9">
        <v>258</v>
      </c>
      <c r="W34" s="9">
        <v>44</v>
      </c>
      <c r="X34" s="9">
        <v>4</v>
      </c>
      <c r="Y34" s="9">
        <v>59</v>
      </c>
      <c r="Z34" s="9">
        <v>1331</v>
      </c>
      <c r="AA34" s="9">
        <v>479</v>
      </c>
      <c r="AB34" s="9">
        <v>24</v>
      </c>
      <c r="AC34" s="9">
        <v>52</v>
      </c>
      <c r="AD34" s="9">
        <v>9131</v>
      </c>
      <c r="AE34" s="9">
        <v>2230</v>
      </c>
      <c r="AF34" s="9">
        <v>12121</v>
      </c>
      <c r="AG34" s="9">
        <v>3070</v>
      </c>
      <c r="AH34" s="9">
        <v>2334</v>
      </c>
      <c r="AI34" s="9">
        <v>757</v>
      </c>
      <c r="AJ34" s="9">
        <v>736</v>
      </c>
      <c r="AK34" s="9">
        <v>6373</v>
      </c>
      <c r="AL34" s="9">
        <v>498</v>
      </c>
      <c r="AM34" s="9">
        <v>1901</v>
      </c>
      <c r="AN34" s="9">
        <v>4909</v>
      </c>
      <c r="AO34" s="9">
        <v>0</v>
      </c>
      <c r="AP34" s="9">
        <v>315</v>
      </c>
      <c r="AQ34" s="38">
        <v>48384</v>
      </c>
      <c r="AR34" s="9">
        <v>0</v>
      </c>
      <c r="AS34" s="9">
        <v>239845</v>
      </c>
      <c r="AT34" s="9">
        <v>10</v>
      </c>
      <c r="AU34" s="9">
        <v>0</v>
      </c>
      <c r="AV34" s="9">
        <v>6936</v>
      </c>
      <c r="AW34" s="9">
        <v>0</v>
      </c>
      <c r="AX34" s="38">
        <v>246792</v>
      </c>
      <c r="AY34" s="38">
        <v>295175</v>
      </c>
      <c r="AZ34" s="32">
        <v>0</v>
      </c>
      <c r="BA34" s="38">
        <v>246792</v>
      </c>
      <c r="BB34" s="38">
        <v>295175</v>
      </c>
      <c r="BC34" s="32">
        <v>-1228</v>
      </c>
      <c r="BD34" s="38">
        <v>245564</v>
      </c>
      <c r="BE34" s="38">
        <v>293947</v>
      </c>
    </row>
    <row r="35" spans="2:57" ht="12.9" customHeight="1" x14ac:dyDescent="0.15">
      <c r="B35" s="22" t="s">
        <v>155</v>
      </c>
      <c r="C35" s="23" t="s">
        <v>47</v>
      </c>
      <c r="D35" s="9">
        <v>7844</v>
      </c>
      <c r="E35" s="9">
        <v>510</v>
      </c>
      <c r="F35" s="9">
        <v>1284</v>
      </c>
      <c r="G35" s="9">
        <v>313</v>
      </c>
      <c r="H35" s="9">
        <v>6628</v>
      </c>
      <c r="I35" s="9">
        <v>694</v>
      </c>
      <c r="J35" s="9">
        <v>5797</v>
      </c>
      <c r="K35" s="9">
        <v>115</v>
      </c>
      <c r="L35" s="9">
        <v>184</v>
      </c>
      <c r="M35" s="9">
        <v>888</v>
      </c>
      <c r="N35" s="9">
        <v>1039</v>
      </c>
      <c r="O35" s="9">
        <v>766</v>
      </c>
      <c r="P35" s="9">
        <v>65</v>
      </c>
      <c r="Q35" s="9">
        <v>1201</v>
      </c>
      <c r="R35" s="9">
        <v>117</v>
      </c>
      <c r="S35" s="9">
        <v>494</v>
      </c>
      <c r="T35" s="9">
        <v>143</v>
      </c>
      <c r="U35" s="9">
        <v>1910</v>
      </c>
      <c r="V35" s="9">
        <v>1962</v>
      </c>
      <c r="W35" s="9">
        <v>455</v>
      </c>
      <c r="X35" s="9">
        <v>155</v>
      </c>
      <c r="Y35" s="9">
        <v>1357</v>
      </c>
      <c r="Z35" s="9">
        <v>16066</v>
      </c>
      <c r="AA35" s="9">
        <v>1372</v>
      </c>
      <c r="AB35" s="9">
        <v>1130</v>
      </c>
      <c r="AC35" s="9">
        <v>3111</v>
      </c>
      <c r="AD35" s="9">
        <v>17284</v>
      </c>
      <c r="AE35" s="9">
        <v>5015</v>
      </c>
      <c r="AF35" s="9">
        <v>964</v>
      </c>
      <c r="AG35" s="9">
        <v>12800</v>
      </c>
      <c r="AH35" s="9">
        <v>3425</v>
      </c>
      <c r="AI35" s="9">
        <v>7111</v>
      </c>
      <c r="AJ35" s="9">
        <v>6797</v>
      </c>
      <c r="AK35" s="9">
        <v>7496</v>
      </c>
      <c r="AL35" s="9">
        <v>1352</v>
      </c>
      <c r="AM35" s="9">
        <v>3393</v>
      </c>
      <c r="AN35" s="9">
        <v>7391</v>
      </c>
      <c r="AO35" s="9">
        <v>342</v>
      </c>
      <c r="AP35" s="9">
        <v>942</v>
      </c>
      <c r="AQ35" s="38">
        <v>129910</v>
      </c>
      <c r="AR35" s="9">
        <v>1187</v>
      </c>
      <c r="AS35" s="9">
        <v>33725</v>
      </c>
      <c r="AT35" s="9">
        <v>672</v>
      </c>
      <c r="AU35" s="9">
        <v>440</v>
      </c>
      <c r="AV35" s="9">
        <v>2483</v>
      </c>
      <c r="AW35" s="9">
        <v>227</v>
      </c>
      <c r="AX35" s="38">
        <v>38734</v>
      </c>
      <c r="AY35" s="38">
        <v>168645</v>
      </c>
      <c r="AZ35" s="32">
        <v>27683</v>
      </c>
      <c r="BA35" s="38">
        <v>66417</v>
      </c>
      <c r="BB35" s="38">
        <v>196328</v>
      </c>
      <c r="BC35" s="32">
        <v>-48651</v>
      </c>
      <c r="BD35" s="38">
        <v>17766</v>
      </c>
      <c r="BE35" s="38">
        <v>147676</v>
      </c>
    </row>
    <row r="36" spans="2:57" ht="12.9" customHeight="1" x14ac:dyDescent="0.15">
      <c r="B36" s="22" t="s">
        <v>156</v>
      </c>
      <c r="C36" s="23" t="s">
        <v>48</v>
      </c>
      <c r="D36" s="9">
        <v>300</v>
      </c>
      <c r="E36" s="9">
        <v>16</v>
      </c>
      <c r="F36" s="9">
        <v>111</v>
      </c>
      <c r="G36" s="9">
        <v>3</v>
      </c>
      <c r="H36" s="9">
        <v>660</v>
      </c>
      <c r="I36" s="9">
        <v>107</v>
      </c>
      <c r="J36" s="9">
        <v>600</v>
      </c>
      <c r="K36" s="9">
        <v>72</v>
      </c>
      <c r="L36" s="9">
        <v>10</v>
      </c>
      <c r="M36" s="9">
        <v>191</v>
      </c>
      <c r="N36" s="9">
        <v>31</v>
      </c>
      <c r="O36" s="9">
        <v>69</v>
      </c>
      <c r="P36" s="9">
        <v>6</v>
      </c>
      <c r="Q36" s="9">
        <v>316</v>
      </c>
      <c r="R36" s="9">
        <v>42</v>
      </c>
      <c r="S36" s="9">
        <v>128</v>
      </c>
      <c r="T36" s="9">
        <v>23</v>
      </c>
      <c r="U36" s="9">
        <v>644</v>
      </c>
      <c r="V36" s="9">
        <v>722</v>
      </c>
      <c r="W36" s="9">
        <v>610</v>
      </c>
      <c r="X36" s="9">
        <v>23</v>
      </c>
      <c r="Y36" s="9">
        <v>79</v>
      </c>
      <c r="Z36" s="9">
        <v>2386</v>
      </c>
      <c r="AA36" s="9">
        <v>675</v>
      </c>
      <c r="AB36" s="9">
        <v>1432</v>
      </c>
      <c r="AC36" s="9">
        <v>326</v>
      </c>
      <c r="AD36" s="9">
        <v>10874</v>
      </c>
      <c r="AE36" s="9">
        <v>7007</v>
      </c>
      <c r="AF36" s="9">
        <v>627</v>
      </c>
      <c r="AG36" s="9">
        <v>1043</v>
      </c>
      <c r="AH36" s="9">
        <v>30628</v>
      </c>
      <c r="AI36" s="9">
        <v>6205</v>
      </c>
      <c r="AJ36" s="9">
        <v>4163</v>
      </c>
      <c r="AK36" s="9">
        <v>4641</v>
      </c>
      <c r="AL36" s="9">
        <v>1833</v>
      </c>
      <c r="AM36" s="9">
        <v>6573</v>
      </c>
      <c r="AN36" s="9">
        <v>3139</v>
      </c>
      <c r="AO36" s="9">
        <v>0</v>
      </c>
      <c r="AP36" s="9">
        <v>716</v>
      </c>
      <c r="AQ36" s="38">
        <v>87030</v>
      </c>
      <c r="AR36" s="9">
        <v>585</v>
      </c>
      <c r="AS36" s="9">
        <v>73281</v>
      </c>
      <c r="AT36" s="9">
        <v>16</v>
      </c>
      <c r="AU36" s="9">
        <v>8562</v>
      </c>
      <c r="AV36" s="9">
        <v>24464</v>
      </c>
      <c r="AW36" s="9">
        <v>-95</v>
      </c>
      <c r="AX36" s="38">
        <v>106814</v>
      </c>
      <c r="AY36" s="38">
        <v>193844</v>
      </c>
      <c r="AZ36" s="32">
        <v>8259</v>
      </c>
      <c r="BA36" s="38">
        <v>115073</v>
      </c>
      <c r="BB36" s="38">
        <v>202103</v>
      </c>
      <c r="BC36" s="32">
        <v>-73322</v>
      </c>
      <c r="BD36" s="38">
        <v>41750</v>
      </c>
      <c r="BE36" s="38">
        <v>128780</v>
      </c>
    </row>
    <row r="37" spans="2:57" ht="12.9" customHeight="1" x14ac:dyDescent="0.15">
      <c r="B37" s="22" t="s">
        <v>157</v>
      </c>
      <c r="C37" s="23" t="s">
        <v>14</v>
      </c>
      <c r="D37" s="9">
        <v>0</v>
      </c>
      <c r="E37" s="9">
        <v>0</v>
      </c>
      <c r="F37" s="9">
        <v>0</v>
      </c>
      <c r="G37" s="9">
        <v>0</v>
      </c>
      <c r="H37" s="9">
        <v>0</v>
      </c>
      <c r="I37" s="9">
        <v>0</v>
      </c>
      <c r="J37" s="9">
        <v>0</v>
      </c>
      <c r="K37" s="9">
        <v>0</v>
      </c>
      <c r="L37" s="9">
        <v>0</v>
      </c>
      <c r="M37" s="9">
        <v>0</v>
      </c>
      <c r="N37" s="9">
        <v>0</v>
      </c>
      <c r="O37" s="9">
        <v>0</v>
      </c>
      <c r="P37" s="9">
        <v>0</v>
      </c>
      <c r="Q37" s="9">
        <v>0</v>
      </c>
      <c r="R37" s="9">
        <v>0</v>
      </c>
      <c r="S37" s="9">
        <v>0</v>
      </c>
      <c r="T37" s="9">
        <v>0</v>
      </c>
      <c r="U37" s="9">
        <v>0</v>
      </c>
      <c r="V37" s="9">
        <v>0</v>
      </c>
      <c r="W37" s="9">
        <v>0</v>
      </c>
      <c r="X37" s="9">
        <v>0</v>
      </c>
      <c r="Y37" s="9">
        <v>0</v>
      </c>
      <c r="Z37" s="9">
        <v>0</v>
      </c>
      <c r="AA37" s="9">
        <v>0</v>
      </c>
      <c r="AB37" s="9">
        <v>0</v>
      </c>
      <c r="AC37" s="9">
        <v>0</v>
      </c>
      <c r="AD37" s="9">
        <v>0</v>
      </c>
      <c r="AE37" s="9">
        <v>0</v>
      </c>
      <c r="AF37" s="9">
        <v>0</v>
      </c>
      <c r="AG37" s="9">
        <v>0</v>
      </c>
      <c r="AH37" s="9">
        <v>0</v>
      </c>
      <c r="AI37" s="9">
        <v>0</v>
      </c>
      <c r="AJ37" s="9">
        <v>0</v>
      </c>
      <c r="AK37" s="9">
        <v>0</v>
      </c>
      <c r="AL37" s="9">
        <v>0</v>
      </c>
      <c r="AM37" s="9">
        <v>0</v>
      </c>
      <c r="AN37" s="9">
        <v>0</v>
      </c>
      <c r="AO37" s="9">
        <v>0</v>
      </c>
      <c r="AP37" s="9">
        <v>1671</v>
      </c>
      <c r="AQ37" s="38">
        <v>1671</v>
      </c>
      <c r="AR37" s="9">
        <v>0</v>
      </c>
      <c r="AS37" s="9">
        <v>5080</v>
      </c>
      <c r="AT37" s="9">
        <v>217338</v>
      </c>
      <c r="AU37" s="9">
        <v>0</v>
      </c>
      <c r="AV37" s="9">
        <v>0</v>
      </c>
      <c r="AW37" s="9">
        <v>0</v>
      </c>
      <c r="AX37" s="38">
        <v>222418</v>
      </c>
      <c r="AY37" s="38">
        <v>224089</v>
      </c>
      <c r="AZ37" s="32">
        <v>0</v>
      </c>
      <c r="BA37" s="38">
        <v>222418</v>
      </c>
      <c r="BB37" s="38">
        <v>224089</v>
      </c>
      <c r="BC37" s="32">
        <v>0</v>
      </c>
      <c r="BD37" s="38">
        <v>222418</v>
      </c>
      <c r="BE37" s="38">
        <v>224089</v>
      </c>
    </row>
    <row r="38" spans="2:57" ht="12.9" customHeight="1" x14ac:dyDescent="0.15">
      <c r="B38" s="22" t="s">
        <v>158</v>
      </c>
      <c r="C38" s="23" t="s">
        <v>15</v>
      </c>
      <c r="D38" s="9">
        <v>0</v>
      </c>
      <c r="E38" s="9">
        <v>4</v>
      </c>
      <c r="F38" s="9">
        <v>0</v>
      </c>
      <c r="G38" s="9">
        <v>0</v>
      </c>
      <c r="H38" s="9">
        <v>38</v>
      </c>
      <c r="I38" s="9">
        <v>1</v>
      </c>
      <c r="J38" s="9">
        <v>23</v>
      </c>
      <c r="K38" s="9">
        <v>1</v>
      </c>
      <c r="L38" s="9">
        <v>0</v>
      </c>
      <c r="M38" s="9">
        <v>7</v>
      </c>
      <c r="N38" s="9">
        <v>2</v>
      </c>
      <c r="O38" s="9">
        <v>8</v>
      </c>
      <c r="P38" s="9">
        <v>0</v>
      </c>
      <c r="Q38" s="9">
        <v>23</v>
      </c>
      <c r="R38" s="9">
        <v>3</v>
      </c>
      <c r="S38" s="9">
        <v>8</v>
      </c>
      <c r="T38" s="9">
        <v>1</v>
      </c>
      <c r="U38" s="9">
        <v>177</v>
      </c>
      <c r="V38" s="9">
        <v>129</v>
      </c>
      <c r="W38" s="9">
        <v>8</v>
      </c>
      <c r="X38" s="9">
        <v>1</v>
      </c>
      <c r="Y38" s="9">
        <v>0</v>
      </c>
      <c r="Z38" s="9">
        <v>44</v>
      </c>
      <c r="AA38" s="9">
        <v>42</v>
      </c>
      <c r="AB38" s="9">
        <v>2</v>
      </c>
      <c r="AC38" s="9">
        <v>8</v>
      </c>
      <c r="AD38" s="9">
        <v>59</v>
      </c>
      <c r="AE38" s="9">
        <v>26</v>
      </c>
      <c r="AF38" s="9">
        <v>0</v>
      </c>
      <c r="AG38" s="9">
        <v>89</v>
      </c>
      <c r="AH38" s="9">
        <v>609</v>
      </c>
      <c r="AI38" s="9">
        <v>22</v>
      </c>
      <c r="AJ38" s="9">
        <v>0</v>
      </c>
      <c r="AK38" s="9">
        <v>34</v>
      </c>
      <c r="AL38" s="9">
        <v>0</v>
      </c>
      <c r="AM38" s="9">
        <v>73</v>
      </c>
      <c r="AN38" s="9">
        <v>77</v>
      </c>
      <c r="AO38" s="9">
        <v>0</v>
      </c>
      <c r="AP38" s="9">
        <v>40</v>
      </c>
      <c r="AQ38" s="38">
        <v>1561</v>
      </c>
      <c r="AR38" s="9">
        <v>0</v>
      </c>
      <c r="AS38" s="9">
        <v>36302</v>
      </c>
      <c r="AT38" s="9">
        <v>121438</v>
      </c>
      <c r="AU38" s="9">
        <v>25867</v>
      </c>
      <c r="AV38" s="9">
        <v>28236</v>
      </c>
      <c r="AW38" s="9">
        <v>0</v>
      </c>
      <c r="AX38" s="38">
        <v>211842</v>
      </c>
      <c r="AY38" s="38">
        <v>213404</v>
      </c>
      <c r="AZ38" s="32">
        <v>4486</v>
      </c>
      <c r="BA38" s="38">
        <v>216329</v>
      </c>
      <c r="BB38" s="38">
        <v>217890</v>
      </c>
      <c r="BC38" s="32">
        <v>-21635</v>
      </c>
      <c r="BD38" s="38">
        <v>194694</v>
      </c>
      <c r="BE38" s="38">
        <v>196255</v>
      </c>
    </row>
    <row r="39" spans="2:57" ht="12.9" customHeight="1" x14ac:dyDescent="0.15">
      <c r="B39" s="22" t="s">
        <v>159</v>
      </c>
      <c r="C39" s="23" t="s">
        <v>49</v>
      </c>
      <c r="D39" s="9">
        <v>0</v>
      </c>
      <c r="E39" s="9">
        <v>0</v>
      </c>
      <c r="F39" s="9">
        <v>0</v>
      </c>
      <c r="G39" s="9">
        <v>0</v>
      </c>
      <c r="H39" s="9">
        <v>0</v>
      </c>
      <c r="I39" s="9">
        <v>0</v>
      </c>
      <c r="J39" s="9">
        <v>0</v>
      </c>
      <c r="K39" s="9">
        <v>0</v>
      </c>
      <c r="L39" s="9">
        <v>0</v>
      </c>
      <c r="M39" s="9">
        <v>0</v>
      </c>
      <c r="N39" s="9">
        <v>0</v>
      </c>
      <c r="O39" s="9">
        <v>0</v>
      </c>
      <c r="P39" s="9">
        <v>0</v>
      </c>
      <c r="Q39" s="9">
        <v>0</v>
      </c>
      <c r="R39" s="9">
        <v>0</v>
      </c>
      <c r="S39" s="9">
        <v>0</v>
      </c>
      <c r="T39" s="9">
        <v>0</v>
      </c>
      <c r="U39" s="9">
        <v>0</v>
      </c>
      <c r="V39" s="9">
        <v>0</v>
      </c>
      <c r="W39" s="9">
        <v>0</v>
      </c>
      <c r="X39" s="9">
        <v>0</v>
      </c>
      <c r="Y39" s="9">
        <v>0</v>
      </c>
      <c r="Z39" s="9">
        <v>0</v>
      </c>
      <c r="AA39" s="9">
        <v>0</v>
      </c>
      <c r="AB39" s="9">
        <v>2</v>
      </c>
      <c r="AC39" s="9">
        <v>0</v>
      </c>
      <c r="AD39" s="9">
        <v>5</v>
      </c>
      <c r="AE39" s="9">
        <v>13</v>
      </c>
      <c r="AF39" s="9">
        <v>3</v>
      </c>
      <c r="AG39" s="9">
        <v>31</v>
      </c>
      <c r="AH39" s="9">
        <v>59</v>
      </c>
      <c r="AI39" s="9">
        <v>4</v>
      </c>
      <c r="AJ39" s="9">
        <v>2</v>
      </c>
      <c r="AK39" s="9">
        <v>4724</v>
      </c>
      <c r="AL39" s="9">
        <v>0</v>
      </c>
      <c r="AM39" s="9">
        <v>4</v>
      </c>
      <c r="AN39" s="9">
        <v>36</v>
      </c>
      <c r="AO39" s="9">
        <v>0</v>
      </c>
      <c r="AP39" s="9">
        <v>2</v>
      </c>
      <c r="AQ39" s="38">
        <v>4886</v>
      </c>
      <c r="AR39" s="9">
        <v>2033</v>
      </c>
      <c r="AS39" s="9">
        <v>87361</v>
      </c>
      <c r="AT39" s="9">
        <v>280851</v>
      </c>
      <c r="AU39" s="9">
        <v>0</v>
      </c>
      <c r="AV39" s="9">
        <v>0</v>
      </c>
      <c r="AW39" s="9">
        <v>0</v>
      </c>
      <c r="AX39" s="38">
        <v>370245</v>
      </c>
      <c r="AY39" s="38">
        <v>375131</v>
      </c>
      <c r="AZ39" s="32">
        <v>3403</v>
      </c>
      <c r="BA39" s="38">
        <v>373649</v>
      </c>
      <c r="BB39" s="38">
        <v>378535</v>
      </c>
      <c r="BC39" s="32">
        <v>-4056</v>
      </c>
      <c r="BD39" s="38">
        <v>369593</v>
      </c>
      <c r="BE39" s="38">
        <v>374479</v>
      </c>
    </row>
    <row r="40" spans="2:57" ht="12.9" customHeight="1" x14ac:dyDescent="0.15">
      <c r="B40" s="22" t="s">
        <v>160</v>
      </c>
      <c r="C40" s="23" t="s">
        <v>182</v>
      </c>
      <c r="D40" s="9">
        <v>167</v>
      </c>
      <c r="E40" s="9">
        <v>9</v>
      </c>
      <c r="F40" s="9">
        <v>258</v>
      </c>
      <c r="G40" s="9">
        <v>1</v>
      </c>
      <c r="H40" s="9">
        <v>199</v>
      </c>
      <c r="I40" s="9">
        <v>31</v>
      </c>
      <c r="J40" s="9">
        <v>100</v>
      </c>
      <c r="K40" s="9">
        <v>9</v>
      </c>
      <c r="L40" s="9">
        <v>1</v>
      </c>
      <c r="M40" s="9">
        <v>20</v>
      </c>
      <c r="N40" s="9">
        <v>11</v>
      </c>
      <c r="O40" s="9">
        <v>3</v>
      </c>
      <c r="P40" s="9">
        <v>2</v>
      </c>
      <c r="Q40" s="9">
        <v>10</v>
      </c>
      <c r="R40" s="9">
        <v>12</v>
      </c>
      <c r="S40" s="9">
        <v>8</v>
      </c>
      <c r="T40" s="9">
        <v>4</v>
      </c>
      <c r="U40" s="9">
        <v>36</v>
      </c>
      <c r="V40" s="9">
        <v>20</v>
      </c>
      <c r="W40" s="9">
        <v>0</v>
      </c>
      <c r="X40" s="9">
        <v>1</v>
      </c>
      <c r="Y40" s="9">
        <v>10</v>
      </c>
      <c r="Z40" s="9">
        <v>266</v>
      </c>
      <c r="AA40" s="9">
        <v>97</v>
      </c>
      <c r="AB40" s="9">
        <v>143</v>
      </c>
      <c r="AC40" s="9">
        <v>63</v>
      </c>
      <c r="AD40" s="9">
        <v>170</v>
      </c>
      <c r="AE40" s="9">
        <v>403</v>
      </c>
      <c r="AF40" s="9">
        <v>50</v>
      </c>
      <c r="AG40" s="9">
        <v>129</v>
      </c>
      <c r="AH40" s="9">
        <v>193</v>
      </c>
      <c r="AI40" s="9">
        <v>0</v>
      </c>
      <c r="AJ40" s="9">
        <v>189</v>
      </c>
      <c r="AK40" s="9">
        <v>376</v>
      </c>
      <c r="AL40" s="9">
        <v>0</v>
      </c>
      <c r="AM40" s="9">
        <v>341</v>
      </c>
      <c r="AN40" s="9">
        <v>307</v>
      </c>
      <c r="AO40" s="9">
        <v>0</v>
      </c>
      <c r="AP40" s="9">
        <v>4</v>
      </c>
      <c r="AQ40" s="38">
        <v>3646</v>
      </c>
      <c r="AR40" s="9">
        <v>0</v>
      </c>
      <c r="AS40" s="9">
        <v>24047</v>
      </c>
      <c r="AT40" s="9">
        <v>0</v>
      </c>
      <c r="AU40" s="9">
        <v>0</v>
      </c>
      <c r="AV40" s="9">
        <v>0</v>
      </c>
      <c r="AW40" s="9">
        <v>0</v>
      </c>
      <c r="AX40" s="38">
        <v>24047</v>
      </c>
      <c r="AY40" s="38">
        <v>27693</v>
      </c>
      <c r="AZ40" s="32">
        <v>0</v>
      </c>
      <c r="BA40" s="38">
        <v>24047</v>
      </c>
      <c r="BB40" s="38">
        <v>27693</v>
      </c>
      <c r="BC40" s="32">
        <v>0</v>
      </c>
      <c r="BD40" s="38">
        <v>24047</v>
      </c>
      <c r="BE40" s="38">
        <v>27693</v>
      </c>
    </row>
    <row r="41" spans="2:57" ht="12.9" customHeight="1" x14ac:dyDescent="0.15">
      <c r="B41" s="22" t="s">
        <v>161</v>
      </c>
      <c r="C41" s="23" t="s">
        <v>16</v>
      </c>
      <c r="D41" s="9">
        <v>2148</v>
      </c>
      <c r="E41" s="9">
        <v>116</v>
      </c>
      <c r="F41" s="9">
        <v>247</v>
      </c>
      <c r="G41" s="9">
        <v>20</v>
      </c>
      <c r="H41" s="9">
        <v>5254</v>
      </c>
      <c r="I41" s="9">
        <v>1181</v>
      </c>
      <c r="J41" s="9">
        <v>1975</v>
      </c>
      <c r="K41" s="9">
        <v>336</v>
      </c>
      <c r="L41" s="9">
        <v>87</v>
      </c>
      <c r="M41" s="9">
        <v>2160</v>
      </c>
      <c r="N41" s="9">
        <v>458</v>
      </c>
      <c r="O41" s="9">
        <v>430</v>
      </c>
      <c r="P41" s="9">
        <v>31</v>
      </c>
      <c r="Q41" s="9">
        <v>1147</v>
      </c>
      <c r="R41" s="9">
        <v>224</v>
      </c>
      <c r="S41" s="9">
        <v>829</v>
      </c>
      <c r="T41" s="9">
        <v>175</v>
      </c>
      <c r="U41" s="9">
        <v>5654</v>
      </c>
      <c r="V41" s="9">
        <v>3363</v>
      </c>
      <c r="W41" s="9">
        <v>662</v>
      </c>
      <c r="X41" s="9">
        <v>237</v>
      </c>
      <c r="Y41" s="9">
        <v>566</v>
      </c>
      <c r="Z41" s="9">
        <v>31668</v>
      </c>
      <c r="AA41" s="9">
        <v>6488</v>
      </c>
      <c r="AB41" s="9">
        <v>6046</v>
      </c>
      <c r="AC41" s="9">
        <v>2097</v>
      </c>
      <c r="AD41" s="9">
        <v>21127</v>
      </c>
      <c r="AE41" s="9">
        <v>15027</v>
      </c>
      <c r="AF41" s="9">
        <v>5909</v>
      </c>
      <c r="AG41" s="9">
        <v>28238</v>
      </c>
      <c r="AH41" s="9">
        <v>19135</v>
      </c>
      <c r="AI41" s="9">
        <v>19226</v>
      </c>
      <c r="AJ41" s="9">
        <v>19576</v>
      </c>
      <c r="AK41" s="9">
        <v>17438</v>
      </c>
      <c r="AL41" s="9">
        <v>2261</v>
      </c>
      <c r="AM41" s="9">
        <v>24982</v>
      </c>
      <c r="AN41" s="9">
        <v>5142</v>
      </c>
      <c r="AO41" s="9">
        <v>0</v>
      </c>
      <c r="AP41" s="9">
        <v>466</v>
      </c>
      <c r="AQ41" s="38">
        <v>252125</v>
      </c>
      <c r="AR41" s="9">
        <v>255</v>
      </c>
      <c r="AS41" s="9">
        <v>24093</v>
      </c>
      <c r="AT41" s="9">
        <v>28</v>
      </c>
      <c r="AU41" s="9">
        <v>1125</v>
      </c>
      <c r="AV41" s="9">
        <v>5964</v>
      </c>
      <c r="AW41" s="9">
        <v>0</v>
      </c>
      <c r="AX41" s="38">
        <v>31463</v>
      </c>
      <c r="AY41" s="38">
        <v>283589</v>
      </c>
      <c r="AZ41" s="32">
        <v>0</v>
      </c>
      <c r="BA41" s="38">
        <v>31463</v>
      </c>
      <c r="BB41" s="38">
        <v>283589</v>
      </c>
      <c r="BC41" s="32">
        <v>-129774</v>
      </c>
      <c r="BD41" s="38">
        <v>-98310</v>
      </c>
      <c r="BE41" s="38">
        <v>153815</v>
      </c>
    </row>
    <row r="42" spans="2:57" ht="12.9" customHeight="1" x14ac:dyDescent="0.15">
      <c r="B42" s="22" t="s">
        <v>162</v>
      </c>
      <c r="C42" s="23" t="s">
        <v>17</v>
      </c>
      <c r="D42" s="9">
        <v>165</v>
      </c>
      <c r="E42" s="9">
        <v>1</v>
      </c>
      <c r="F42" s="9">
        <v>25</v>
      </c>
      <c r="G42" s="9">
        <v>0</v>
      </c>
      <c r="H42" s="9">
        <v>43</v>
      </c>
      <c r="I42" s="9">
        <v>5</v>
      </c>
      <c r="J42" s="9">
        <v>14</v>
      </c>
      <c r="K42" s="9">
        <v>1</v>
      </c>
      <c r="L42" s="9">
        <v>0</v>
      </c>
      <c r="M42" s="9">
        <v>4</v>
      </c>
      <c r="N42" s="9">
        <v>1</v>
      </c>
      <c r="O42" s="9">
        <v>1</v>
      </c>
      <c r="P42" s="9">
        <v>0</v>
      </c>
      <c r="Q42" s="9">
        <v>3</v>
      </c>
      <c r="R42" s="9">
        <v>1</v>
      </c>
      <c r="S42" s="9">
        <v>2</v>
      </c>
      <c r="T42" s="9">
        <v>1</v>
      </c>
      <c r="U42" s="9">
        <v>36</v>
      </c>
      <c r="V42" s="9">
        <v>13</v>
      </c>
      <c r="W42" s="9">
        <v>1</v>
      </c>
      <c r="X42" s="9">
        <v>1</v>
      </c>
      <c r="Y42" s="9">
        <v>2</v>
      </c>
      <c r="Z42" s="9">
        <v>99</v>
      </c>
      <c r="AA42" s="9">
        <v>6</v>
      </c>
      <c r="AB42" s="9">
        <v>16</v>
      </c>
      <c r="AC42" s="9">
        <v>2</v>
      </c>
      <c r="AD42" s="9">
        <v>151</v>
      </c>
      <c r="AE42" s="9">
        <v>34</v>
      </c>
      <c r="AF42" s="9">
        <v>203</v>
      </c>
      <c r="AG42" s="9">
        <v>55</v>
      </c>
      <c r="AH42" s="9">
        <v>1190</v>
      </c>
      <c r="AI42" s="9">
        <v>93</v>
      </c>
      <c r="AJ42" s="9">
        <v>1793</v>
      </c>
      <c r="AK42" s="9">
        <v>9372</v>
      </c>
      <c r="AL42" s="9">
        <v>66</v>
      </c>
      <c r="AM42" s="9">
        <v>294</v>
      </c>
      <c r="AN42" s="9">
        <v>1703</v>
      </c>
      <c r="AO42" s="9">
        <v>0</v>
      </c>
      <c r="AP42" s="9">
        <v>56</v>
      </c>
      <c r="AQ42" s="38">
        <v>15454</v>
      </c>
      <c r="AR42" s="9">
        <v>15306</v>
      </c>
      <c r="AS42" s="9">
        <v>101649</v>
      </c>
      <c r="AT42" s="9">
        <v>0</v>
      </c>
      <c r="AU42" s="9">
        <v>0</v>
      </c>
      <c r="AV42" s="9">
        <v>419</v>
      </c>
      <c r="AW42" s="9">
        <v>0</v>
      </c>
      <c r="AX42" s="38">
        <v>117375</v>
      </c>
      <c r="AY42" s="38">
        <v>132829</v>
      </c>
      <c r="AZ42" s="32">
        <v>26531</v>
      </c>
      <c r="BA42" s="38">
        <v>143906</v>
      </c>
      <c r="BB42" s="38">
        <v>159360</v>
      </c>
      <c r="BC42" s="32">
        <v>-24838</v>
      </c>
      <c r="BD42" s="38">
        <v>119068</v>
      </c>
      <c r="BE42" s="38">
        <v>134522</v>
      </c>
    </row>
    <row r="43" spans="2:57" ht="12.9" customHeight="1" x14ac:dyDescent="0.15">
      <c r="B43" s="22" t="s">
        <v>163</v>
      </c>
      <c r="C43" s="23" t="s">
        <v>18</v>
      </c>
      <c r="D43" s="9">
        <v>32</v>
      </c>
      <c r="E43" s="9">
        <v>24</v>
      </c>
      <c r="F43" s="9">
        <v>21</v>
      </c>
      <c r="G43" s="9">
        <v>1</v>
      </c>
      <c r="H43" s="9">
        <v>100</v>
      </c>
      <c r="I43" s="9">
        <v>30</v>
      </c>
      <c r="J43" s="9">
        <v>69</v>
      </c>
      <c r="K43" s="9">
        <v>3</v>
      </c>
      <c r="L43" s="9">
        <v>1</v>
      </c>
      <c r="M43" s="9">
        <v>11</v>
      </c>
      <c r="N43" s="9">
        <v>4</v>
      </c>
      <c r="O43" s="9">
        <v>3</v>
      </c>
      <c r="P43" s="9">
        <v>0</v>
      </c>
      <c r="Q43" s="9">
        <v>26</v>
      </c>
      <c r="R43" s="9">
        <v>3</v>
      </c>
      <c r="S43" s="9">
        <v>27</v>
      </c>
      <c r="T43" s="9">
        <v>8</v>
      </c>
      <c r="U43" s="9">
        <v>201</v>
      </c>
      <c r="V43" s="9">
        <v>78</v>
      </c>
      <c r="W43" s="9">
        <v>15</v>
      </c>
      <c r="X43" s="9">
        <v>2</v>
      </c>
      <c r="Y43" s="9">
        <v>12</v>
      </c>
      <c r="Z43" s="9">
        <v>303</v>
      </c>
      <c r="AA43" s="9">
        <v>4</v>
      </c>
      <c r="AB43" s="9">
        <v>40</v>
      </c>
      <c r="AC43" s="9">
        <v>96</v>
      </c>
      <c r="AD43" s="9">
        <v>514</v>
      </c>
      <c r="AE43" s="9">
        <v>412</v>
      </c>
      <c r="AF43" s="9">
        <v>77</v>
      </c>
      <c r="AG43" s="9">
        <v>252</v>
      </c>
      <c r="AH43" s="9">
        <v>304</v>
      </c>
      <c r="AI43" s="9">
        <v>629</v>
      </c>
      <c r="AJ43" s="9">
        <v>695</v>
      </c>
      <c r="AK43" s="9">
        <v>947</v>
      </c>
      <c r="AL43" s="9">
        <v>132</v>
      </c>
      <c r="AM43" s="9">
        <v>232</v>
      </c>
      <c r="AN43" s="9">
        <v>239</v>
      </c>
      <c r="AO43" s="9">
        <v>0</v>
      </c>
      <c r="AP43" s="9">
        <v>2</v>
      </c>
      <c r="AQ43" s="38">
        <v>5551</v>
      </c>
      <c r="AR43" s="9">
        <v>0</v>
      </c>
      <c r="AS43" s="9">
        <v>0</v>
      </c>
      <c r="AT43" s="9">
        <v>0</v>
      </c>
      <c r="AU43" s="9">
        <v>0</v>
      </c>
      <c r="AV43" s="9">
        <v>0</v>
      </c>
      <c r="AW43" s="9">
        <v>0</v>
      </c>
      <c r="AX43" s="38">
        <v>0</v>
      </c>
      <c r="AY43" s="38">
        <v>5551</v>
      </c>
      <c r="AZ43" s="32">
        <v>0</v>
      </c>
      <c r="BA43" s="38">
        <v>0</v>
      </c>
      <c r="BB43" s="38">
        <v>5551</v>
      </c>
      <c r="BC43" s="32">
        <v>0</v>
      </c>
      <c r="BD43" s="38">
        <v>0</v>
      </c>
      <c r="BE43" s="38">
        <v>5551</v>
      </c>
    </row>
    <row r="44" spans="2:57" ht="12.9" customHeight="1" x14ac:dyDescent="0.15">
      <c r="B44" s="22" t="s">
        <v>164</v>
      </c>
      <c r="C44" s="23" t="s">
        <v>19</v>
      </c>
      <c r="D44" s="9">
        <v>429</v>
      </c>
      <c r="E44" s="9">
        <v>5</v>
      </c>
      <c r="F44" s="9">
        <v>162</v>
      </c>
      <c r="G44" s="9">
        <v>3</v>
      </c>
      <c r="H44" s="9">
        <v>939</v>
      </c>
      <c r="I44" s="9">
        <v>95</v>
      </c>
      <c r="J44" s="9">
        <v>485</v>
      </c>
      <c r="K44" s="9">
        <v>2</v>
      </c>
      <c r="L44" s="9">
        <v>51</v>
      </c>
      <c r="M44" s="9">
        <v>166</v>
      </c>
      <c r="N44" s="9">
        <v>74</v>
      </c>
      <c r="O44" s="9">
        <v>211</v>
      </c>
      <c r="P44" s="9">
        <v>3</v>
      </c>
      <c r="Q44" s="9">
        <v>156</v>
      </c>
      <c r="R44" s="9">
        <v>40</v>
      </c>
      <c r="S44" s="9">
        <v>131</v>
      </c>
      <c r="T44" s="9">
        <v>13</v>
      </c>
      <c r="U44" s="9">
        <v>76</v>
      </c>
      <c r="V44" s="9">
        <v>187</v>
      </c>
      <c r="W44" s="9">
        <v>19</v>
      </c>
      <c r="X44" s="9">
        <v>12</v>
      </c>
      <c r="Y44" s="9">
        <v>27</v>
      </c>
      <c r="Z44" s="9">
        <v>3982</v>
      </c>
      <c r="AA44" s="9">
        <v>161</v>
      </c>
      <c r="AB44" s="9">
        <v>247</v>
      </c>
      <c r="AC44" s="9">
        <v>254</v>
      </c>
      <c r="AD44" s="9">
        <v>956</v>
      </c>
      <c r="AE44" s="9">
        <v>1260</v>
      </c>
      <c r="AF44" s="9">
        <v>826</v>
      </c>
      <c r="AG44" s="9">
        <v>225</v>
      </c>
      <c r="AH44" s="9">
        <v>772</v>
      </c>
      <c r="AI44" s="9">
        <v>62</v>
      </c>
      <c r="AJ44" s="9">
        <v>1345</v>
      </c>
      <c r="AK44" s="9">
        <v>1098</v>
      </c>
      <c r="AL44" s="9">
        <v>361</v>
      </c>
      <c r="AM44" s="9">
        <v>827</v>
      </c>
      <c r="AN44" s="9">
        <v>802</v>
      </c>
      <c r="AO44" s="9">
        <v>3</v>
      </c>
      <c r="AP44" s="9">
        <v>0</v>
      </c>
      <c r="AQ44" s="38">
        <v>16471</v>
      </c>
      <c r="AR44" s="9">
        <v>0</v>
      </c>
      <c r="AS44" s="9">
        <v>0</v>
      </c>
      <c r="AT44" s="9">
        <v>0</v>
      </c>
      <c r="AU44" s="9">
        <v>0</v>
      </c>
      <c r="AV44" s="9">
        <v>0</v>
      </c>
      <c r="AW44" s="9">
        <v>0</v>
      </c>
      <c r="AX44" s="38">
        <v>0</v>
      </c>
      <c r="AY44" s="38">
        <v>16471</v>
      </c>
      <c r="AZ44" s="32">
        <v>0</v>
      </c>
      <c r="BA44" s="38">
        <v>0</v>
      </c>
      <c r="BB44" s="38">
        <v>16471</v>
      </c>
      <c r="BC44" s="32">
        <v>-3</v>
      </c>
      <c r="BD44" s="38">
        <v>-3</v>
      </c>
      <c r="BE44" s="38">
        <v>16469</v>
      </c>
    </row>
    <row r="45" spans="2:57" ht="12.9" customHeight="1" x14ac:dyDescent="0.15">
      <c r="B45" s="39" t="s">
        <v>165</v>
      </c>
      <c r="C45" s="40" t="s">
        <v>20</v>
      </c>
      <c r="D45" s="41">
        <v>45565</v>
      </c>
      <c r="E45" s="41">
        <v>2277</v>
      </c>
      <c r="F45" s="41">
        <v>7977</v>
      </c>
      <c r="G45" s="41">
        <v>446</v>
      </c>
      <c r="H45" s="41">
        <v>105835</v>
      </c>
      <c r="I45" s="41">
        <v>12079</v>
      </c>
      <c r="J45" s="41">
        <v>81128</v>
      </c>
      <c r="K45" s="41">
        <v>2442</v>
      </c>
      <c r="L45" s="41">
        <v>1374</v>
      </c>
      <c r="M45" s="41">
        <v>23037</v>
      </c>
      <c r="N45" s="41">
        <v>4012</v>
      </c>
      <c r="O45" s="41">
        <v>8239</v>
      </c>
      <c r="P45" s="41">
        <v>1192</v>
      </c>
      <c r="Q45" s="41">
        <v>16736</v>
      </c>
      <c r="R45" s="41">
        <v>2567</v>
      </c>
      <c r="S45" s="41">
        <v>11312</v>
      </c>
      <c r="T45" s="41">
        <v>2803</v>
      </c>
      <c r="U45" s="41">
        <v>77662</v>
      </c>
      <c r="V45" s="41">
        <v>51332</v>
      </c>
      <c r="W45" s="41">
        <v>10993</v>
      </c>
      <c r="X45" s="41">
        <v>6272</v>
      </c>
      <c r="Y45" s="41">
        <v>6403</v>
      </c>
      <c r="Z45" s="41">
        <v>149932</v>
      </c>
      <c r="AA45" s="41">
        <v>27700</v>
      </c>
      <c r="AB45" s="41">
        <v>18417</v>
      </c>
      <c r="AC45" s="41">
        <v>12156</v>
      </c>
      <c r="AD45" s="41">
        <v>83819</v>
      </c>
      <c r="AE45" s="41">
        <v>46637</v>
      </c>
      <c r="AF45" s="41">
        <v>49294</v>
      </c>
      <c r="AG45" s="41">
        <v>82543</v>
      </c>
      <c r="AH45" s="41">
        <v>68248</v>
      </c>
      <c r="AI45" s="41">
        <v>61402</v>
      </c>
      <c r="AJ45" s="41">
        <v>55252</v>
      </c>
      <c r="AK45" s="41">
        <v>149564</v>
      </c>
      <c r="AL45" s="41">
        <v>11219</v>
      </c>
      <c r="AM45" s="41">
        <v>61111</v>
      </c>
      <c r="AN45" s="41">
        <v>65055</v>
      </c>
      <c r="AO45" s="41">
        <v>5551</v>
      </c>
      <c r="AP45" s="41">
        <v>5866</v>
      </c>
      <c r="AQ45" s="42">
        <v>1435448</v>
      </c>
      <c r="AR45" s="41">
        <v>30130</v>
      </c>
      <c r="AS45" s="41">
        <v>1226284</v>
      </c>
      <c r="AT45" s="41">
        <v>628275</v>
      </c>
      <c r="AU45" s="41">
        <v>205569</v>
      </c>
      <c r="AV45" s="41">
        <v>315854</v>
      </c>
      <c r="AW45" s="41">
        <v>-6268</v>
      </c>
      <c r="AX45" s="42">
        <v>2399844</v>
      </c>
      <c r="AY45" s="42">
        <v>3835292</v>
      </c>
      <c r="AZ45" s="42">
        <v>676459</v>
      </c>
      <c r="BA45" s="42">
        <v>3076303</v>
      </c>
      <c r="BB45" s="42">
        <v>4511751</v>
      </c>
      <c r="BC45" s="42">
        <v>-1274439</v>
      </c>
      <c r="BD45" s="42">
        <v>1801864</v>
      </c>
      <c r="BE45" s="42">
        <v>3237312</v>
      </c>
    </row>
    <row r="46" spans="2:57" ht="12.9" customHeight="1" x14ac:dyDescent="0.15">
      <c r="B46" s="22" t="s">
        <v>166</v>
      </c>
      <c r="C46" s="23" t="s">
        <v>50</v>
      </c>
      <c r="D46" s="2">
        <v>173</v>
      </c>
      <c r="E46" s="2">
        <v>76</v>
      </c>
      <c r="F46" s="2">
        <v>725</v>
      </c>
      <c r="G46" s="2">
        <v>7</v>
      </c>
      <c r="H46" s="2">
        <v>763</v>
      </c>
      <c r="I46" s="2">
        <v>180</v>
      </c>
      <c r="J46" s="2">
        <v>1028</v>
      </c>
      <c r="K46" s="2">
        <v>33</v>
      </c>
      <c r="L46" s="2">
        <v>15</v>
      </c>
      <c r="M46" s="2">
        <v>642</v>
      </c>
      <c r="N46" s="2">
        <v>74</v>
      </c>
      <c r="O46" s="2">
        <v>59</v>
      </c>
      <c r="P46" s="2">
        <v>13</v>
      </c>
      <c r="Q46" s="2">
        <v>430</v>
      </c>
      <c r="R46" s="2">
        <v>51</v>
      </c>
      <c r="S46" s="2">
        <v>221</v>
      </c>
      <c r="T46" s="2">
        <v>40</v>
      </c>
      <c r="U46" s="2">
        <v>1065</v>
      </c>
      <c r="V46" s="2">
        <v>992</v>
      </c>
      <c r="W46" s="2">
        <v>222</v>
      </c>
      <c r="X46" s="2">
        <v>45</v>
      </c>
      <c r="Y46" s="2">
        <v>169</v>
      </c>
      <c r="Z46" s="2">
        <v>3446</v>
      </c>
      <c r="AA46" s="2">
        <v>403</v>
      </c>
      <c r="AB46" s="2">
        <v>186</v>
      </c>
      <c r="AC46" s="2">
        <v>574</v>
      </c>
      <c r="AD46" s="2">
        <v>3219</v>
      </c>
      <c r="AE46" s="2">
        <v>3087</v>
      </c>
      <c r="AF46" s="2">
        <v>354</v>
      </c>
      <c r="AG46" s="2">
        <v>700</v>
      </c>
      <c r="AH46" s="2">
        <v>737</v>
      </c>
      <c r="AI46" s="2">
        <v>1940</v>
      </c>
      <c r="AJ46" s="2">
        <v>896</v>
      </c>
      <c r="AK46" s="2">
        <v>3035</v>
      </c>
      <c r="AL46" s="2">
        <v>969</v>
      </c>
      <c r="AM46" s="2">
        <v>1546</v>
      </c>
      <c r="AN46" s="2">
        <v>1978</v>
      </c>
      <c r="AO46" s="2">
        <v>0</v>
      </c>
      <c r="AP46" s="2">
        <v>33</v>
      </c>
      <c r="AQ46" s="33">
        <v>30130</v>
      </c>
      <c r="AR46" s="8"/>
      <c r="AT46" s="2"/>
      <c r="AU46" s="2"/>
      <c r="AV46" s="2"/>
      <c r="AW46" s="2"/>
      <c r="AX46" s="2"/>
      <c r="AY46" s="8"/>
      <c r="AZ46" s="8"/>
      <c r="BA46" s="2"/>
      <c r="BB46" s="8"/>
      <c r="BC46" s="8"/>
      <c r="BD46" s="2"/>
      <c r="BE46" s="8"/>
    </row>
    <row r="47" spans="2:57" ht="12.9" customHeight="1" x14ac:dyDescent="0.15">
      <c r="B47" s="22" t="s">
        <v>167</v>
      </c>
      <c r="C47" s="23" t="s">
        <v>21</v>
      </c>
      <c r="D47" s="2">
        <v>11914</v>
      </c>
      <c r="E47" s="2">
        <v>1315</v>
      </c>
      <c r="F47" s="2">
        <v>3850</v>
      </c>
      <c r="G47" s="2">
        <v>180</v>
      </c>
      <c r="H47" s="2">
        <v>21569</v>
      </c>
      <c r="I47" s="2">
        <v>6867</v>
      </c>
      <c r="J47" s="2">
        <v>14886</v>
      </c>
      <c r="K47" s="2">
        <v>1802</v>
      </c>
      <c r="L47" s="2">
        <v>226</v>
      </c>
      <c r="M47" s="2">
        <v>6569</v>
      </c>
      <c r="N47" s="2">
        <v>1593</v>
      </c>
      <c r="O47" s="2">
        <v>3028</v>
      </c>
      <c r="P47" s="2">
        <v>702</v>
      </c>
      <c r="Q47" s="2">
        <v>10354</v>
      </c>
      <c r="R47" s="2">
        <v>1944</v>
      </c>
      <c r="S47" s="2">
        <v>5965</v>
      </c>
      <c r="T47" s="2">
        <v>1644</v>
      </c>
      <c r="U47" s="2">
        <v>26829</v>
      </c>
      <c r="V47" s="2">
        <v>16055</v>
      </c>
      <c r="W47" s="2">
        <v>3056</v>
      </c>
      <c r="X47" s="2">
        <v>6402</v>
      </c>
      <c r="Y47" s="2">
        <v>5612</v>
      </c>
      <c r="Z47" s="2">
        <v>97405</v>
      </c>
      <c r="AA47" s="2">
        <v>4958</v>
      </c>
      <c r="AB47" s="2">
        <v>3075</v>
      </c>
      <c r="AC47" s="2">
        <v>15127</v>
      </c>
      <c r="AD47" s="2">
        <v>108274</v>
      </c>
      <c r="AE47" s="2">
        <v>37464</v>
      </c>
      <c r="AF47" s="2">
        <v>12029</v>
      </c>
      <c r="AG47" s="2">
        <v>55483</v>
      </c>
      <c r="AH47" s="2">
        <v>21081</v>
      </c>
      <c r="AI47" s="2">
        <v>77485</v>
      </c>
      <c r="AJ47" s="2">
        <v>91555</v>
      </c>
      <c r="AK47" s="2">
        <v>197365</v>
      </c>
      <c r="AL47" s="2">
        <v>14611</v>
      </c>
      <c r="AM47" s="2">
        <v>56064</v>
      </c>
      <c r="AN47" s="2">
        <v>42585</v>
      </c>
      <c r="AO47" s="2">
        <v>0</v>
      </c>
      <c r="AP47" s="2">
        <v>122</v>
      </c>
      <c r="AQ47" s="33">
        <v>987047</v>
      </c>
      <c r="AR47" s="2"/>
      <c r="AS47" s="2"/>
      <c r="AT47" s="2"/>
      <c r="AU47" s="2"/>
      <c r="AV47" s="2"/>
      <c r="AW47" s="2"/>
      <c r="AX47" s="2"/>
      <c r="AY47" s="2"/>
      <c r="AZ47" s="8"/>
      <c r="BA47" s="2"/>
      <c r="BB47" s="8"/>
      <c r="BC47" s="8"/>
      <c r="BD47" s="2"/>
      <c r="BE47" s="2"/>
    </row>
    <row r="48" spans="2:57" ht="12.9" customHeight="1" x14ac:dyDescent="0.15">
      <c r="B48" s="22" t="s">
        <v>168</v>
      </c>
      <c r="C48" s="23" t="s">
        <v>22</v>
      </c>
      <c r="D48" s="2">
        <v>7364</v>
      </c>
      <c r="E48" s="2">
        <v>1477</v>
      </c>
      <c r="F48" s="2">
        <v>3929</v>
      </c>
      <c r="G48" s="2">
        <v>-67</v>
      </c>
      <c r="H48" s="2">
        <v>12446</v>
      </c>
      <c r="I48" s="2">
        <v>-925</v>
      </c>
      <c r="J48" s="2">
        <v>6747</v>
      </c>
      <c r="K48" s="2">
        <v>-1022</v>
      </c>
      <c r="L48" s="2">
        <v>546</v>
      </c>
      <c r="M48" s="2">
        <v>8862</v>
      </c>
      <c r="N48" s="2">
        <v>721</v>
      </c>
      <c r="O48" s="2">
        <v>1441</v>
      </c>
      <c r="P48" s="2">
        <v>-613</v>
      </c>
      <c r="Q48" s="2">
        <v>2208</v>
      </c>
      <c r="R48" s="2">
        <v>-96</v>
      </c>
      <c r="S48" s="2">
        <v>831</v>
      </c>
      <c r="T48" s="2">
        <v>-658</v>
      </c>
      <c r="U48" s="2">
        <v>-9805</v>
      </c>
      <c r="V48" s="2">
        <v>-1319</v>
      </c>
      <c r="W48" s="2">
        <v>-978</v>
      </c>
      <c r="X48" s="2">
        <v>-5103</v>
      </c>
      <c r="Y48" s="2">
        <v>-988</v>
      </c>
      <c r="Z48" s="2">
        <v>6506</v>
      </c>
      <c r="AA48" s="2">
        <v>-191</v>
      </c>
      <c r="AB48" s="2">
        <v>1958</v>
      </c>
      <c r="AC48" s="2">
        <v>1393</v>
      </c>
      <c r="AD48" s="2">
        <v>11716</v>
      </c>
      <c r="AE48" s="2">
        <v>26864</v>
      </c>
      <c r="AF48" s="2">
        <v>106658</v>
      </c>
      <c r="AG48" s="2">
        <v>-9726</v>
      </c>
      <c r="AH48" s="2">
        <v>14499</v>
      </c>
      <c r="AI48" s="2">
        <v>0</v>
      </c>
      <c r="AJ48" s="2">
        <v>853</v>
      </c>
      <c r="AK48" s="2">
        <v>3310</v>
      </c>
      <c r="AL48" s="2">
        <v>-535</v>
      </c>
      <c r="AM48" s="2">
        <v>10350</v>
      </c>
      <c r="AN48" s="2">
        <v>786</v>
      </c>
      <c r="AO48" s="2">
        <v>0</v>
      </c>
      <c r="AP48" s="2">
        <v>9376</v>
      </c>
      <c r="AQ48" s="33">
        <v>208816</v>
      </c>
      <c r="AR48" s="2"/>
      <c r="AS48" s="8"/>
      <c r="AT48" s="2"/>
      <c r="AU48" s="2"/>
      <c r="AV48" s="2"/>
      <c r="AW48" s="2"/>
      <c r="AX48" s="8"/>
      <c r="AY48" s="2"/>
      <c r="AZ48" s="2"/>
      <c r="BA48" s="8"/>
      <c r="BB48" s="1"/>
      <c r="BC48" s="2"/>
      <c r="BD48" s="2"/>
      <c r="BE48" s="2"/>
    </row>
    <row r="49" spans="2:57" ht="12.9" customHeight="1" x14ac:dyDescent="0.15">
      <c r="B49" s="22" t="s">
        <v>169</v>
      </c>
      <c r="C49" s="23" t="s">
        <v>23</v>
      </c>
      <c r="D49" s="2">
        <v>11863</v>
      </c>
      <c r="E49" s="2">
        <v>433</v>
      </c>
      <c r="F49" s="2">
        <v>3073</v>
      </c>
      <c r="G49" s="2">
        <v>74</v>
      </c>
      <c r="H49" s="2">
        <v>8425</v>
      </c>
      <c r="I49" s="2">
        <v>2064</v>
      </c>
      <c r="J49" s="2">
        <v>9059</v>
      </c>
      <c r="K49" s="2">
        <v>980</v>
      </c>
      <c r="L49" s="2">
        <v>312</v>
      </c>
      <c r="M49" s="2">
        <v>5420</v>
      </c>
      <c r="N49" s="2">
        <v>751</v>
      </c>
      <c r="O49" s="2">
        <v>760</v>
      </c>
      <c r="P49" s="2">
        <v>56</v>
      </c>
      <c r="Q49" s="2">
        <v>3089</v>
      </c>
      <c r="R49" s="2">
        <v>479</v>
      </c>
      <c r="S49" s="2">
        <v>2432</v>
      </c>
      <c r="T49" s="2">
        <v>586</v>
      </c>
      <c r="U49" s="2">
        <v>19943</v>
      </c>
      <c r="V49" s="2">
        <v>14885</v>
      </c>
      <c r="W49" s="2">
        <v>3105</v>
      </c>
      <c r="X49" s="2">
        <v>841</v>
      </c>
      <c r="Y49" s="2">
        <v>1474</v>
      </c>
      <c r="Z49" s="2">
        <v>15322</v>
      </c>
      <c r="AA49" s="2">
        <v>17937</v>
      </c>
      <c r="AB49" s="2">
        <v>4363</v>
      </c>
      <c r="AC49" s="2">
        <v>2559</v>
      </c>
      <c r="AD49" s="2">
        <v>24118</v>
      </c>
      <c r="AE49" s="2">
        <v>9445</v>
      </c>
      <c r="AF49" s="2">
        <v>104682</v>
      </c>
      <c r="AG49" s="2">
        <v>13001</v>
      </c>
      <c r="AH49" s="2">
        <v>21022</v>
      </c>
      <c r="AI49" s="2">
        <v>82864</v>
      </c>
      <c r="AJ49" s="2">
        <v>46438</v>
      </c>
      <c r="AK49" s="2">
        <v>21795</v>
      </c>
      <c r="AL49" s="2">
        <v>1181</v>
      </c>
      <c r="AM49" s="2">
        <v>16737</v>
      </c>
      <c r="AN49" s="2">
        <v>17717</v>
      </c>
      <c r="AO49" s="2">
        <v>0</v>
      </c>
      <c r="AP49" s="2">
        <v>579</v>
      </c>
      <c r="AQ49" s="33">
        <v>489865</v>
      </c>
      <c r="AR49" s="8"/>
      <c r="AS49" s="2"/>
      <c r="AT49" s="2"/>
      <c r="AU49" s="2"/>
      <c r="AV49" s="2"/>
      <c r="AW49" s="2"/>
      <c r="AX49" s="2"/>
      <c r="AY49" s="2"/>
      <c r="AZ49" s="2"/>
      <c r="BA49" s="2"/>
      <c r="BB49" s="2"/>
      <c r="BC49" s="2"/>
      <c r="BD49" s="2"/>
      <c r="BE49" s="2"/>
    </row>
    <row r="50" spans="2:57" ht="12.9" customHeight="1" x14ac:dyDescent="0.15">
      <c r="B50" s="22" t="s">
        <v>170</v>
      </c>
      <c r="C50" s="23" t="s">
        <v>190</v>
      </c>
      <c r="D50" s="2">
        <v>1755</v>
      </c>
      <c r="E50" s="2">
        <v>208</v>
      </c>
      <c r="F50" s="2">
        <v>819</v>
      </c>
      <c r="G50" s="2">
        <v>35</v>
      </c>
      <c r="H50" s="2">
        <v>2799</v>
      </c>
      <c r="I50" s="2">
        <v>622</v>
      </c>
      <c r="J50" s="2">
        <v>3693</v>
      </c>
      <c r="K50" s="2">
        <v>43</v>
      </c>
      <c r="L50" s="2">
        <v>115</v>
      </c>
      <c r="M50" s="2">
        <v>1360</v>
      </c>
      <c r="N50" s="2">
        <v>385</v>
      </c>
      <c r="O50" s="2">
        <v>526</v>
      </c>
      <c r="P50" s="2">
        <v>23</v>
      </c>
      <c r="Q50" s="2">
        <v>1394</v>
      </c>
      <c r="R50" s="2">
        <v>24</v>
      </c>
      <c r="S50" s="2">
        <v>212</v>
      </c>
      <c r="T50" s="2">
        <v>-76</v>
      </c>
      <c r="U50" s="2">
        <v>-1261</v>
      </c>
      <c r="V50" s="2">
        <v>-1510</v>
      </c>
      <c r="W50" s="2">
        <v>-957</v>
      </c>
      <c r="X50" s="2">
        <v>-45</v>
      </c>
      <c r="Y50" s="2">
        <v>457</v>
      </c>
      <c r="Z50" s="2">
        <v>14145</v>
      </c>
      <c r="AA50" s="2">
        <v>2311</v>
      </c>
      <c r="AB50" s="2">
        <v>1350</v>
      </c>
      <c r="AC50" s="2">
        <v>1452</v>
      </c>
      <c r="AD50" s="2">
        <v>14221</v>
      </c>
      <c r="AE50" s="2">
        <v>2076</v>
      </c>
      <c r="AF50" s="2">
        <v>20985</v>
      </c>
      <c r="AG50" s="2">
        <v>5918</v>
      </c>
      <c r="AH50" s="2">
        <v>3194</v>
      </c>
      <c r="AI50" s="2">
        <v>397</v>
      </c>
      <c r="AJ50" s="2">
        <v>1314</v>
      </c>
      <c r="AK50" s="2">
        <v>4016</v>
      </c>
      <c r="AL50" s="2">
        <v>847</v>
      </c>
      <c r="AM50" s="2">
        <v>8012</v>
      </c>
      <c r="AN50" s="2">
        <v>6403</v>
      </c>
      <c r="AO50" s="2">
        <v>0</v>
      </c>
      <c r="AP50" s="2">
        <v>542</v>
      </c>
      <c r="AQ50" s="33">
        <v>97807</v>
      </c>
      <c r="AR50" s="8"/>
      <c r="AS50" s="2"/>
      <c r="AT50" s="8"/>
      <c r="AU50" s="8"/>
      <c r="AV50" s="2"/>
      <c r="AW50" s="2"/>
      <c r="AX50" s="8"/>
      <c r="AY50" s="2"/>
      <c r="AZ50" s="2"/>
      <c r="BA50" s="8"/>
      <c r="BB50" s="2"/>
      <c r="BC50" s="2"/>
      <c r="BD50" s="2"/>
      <c r="BE50" s="2"/>
    </row>
    <row r="51" spans="2:57" ht="12.9" customHeight="1" x14ac:dyDescent="0.15">
      <c r="B51" s="22" t="s">
        <v>171</v>
      </c>
      <c r="C51" s="23" t="s">
        <v>24</v>
      </c>
      <c r="D51" s="2">
        <v>-2414</v>
      </c>
      <c r="E51" s="2">
        <v>-78</v>
      </c>
      <c r="F51" s="2">
        <v>-57</v>
      </c>
      <c r="G51" s="2">
        <v>0</v>
      </c>
      <c r="H51" s="2">
        <v>-406</v>
      </c>
      <c r="I51" s="2">
        <v>0</v>
      </c>
      <c r="J51" s="2">
        <v>0</v>
      </c>
      <c r="K51" s="2">
        <v>0</v>
      </c>
      <c r="L51" s="2">
        <v>0</v>
      </c>
      <c r="M51" s="2">
        <v>0</v>
      </c>
      <c r="N51" s="2">
        <v>0</v>
      </c>
      <c r="O51" s="2">
        <v>0</v>
      </c>
      <c r="P51" s="2">
        <v>0</v>
      </c>
      <c r="Q51" s="2">
        <v>0</v>
      </c>
      <c r="R51" s="2">
        <v>0</v>
      </c>
      <c r="S51" s="2">
        <v>0</v>
      </c>
      <c r="T51" s="2">
        <v>0</v>
      </c>
      <c r="U51" s="2">
        <v>-1</v>
      </c>
      <c r="V51" s="2">
        <v>0</v>
      </c>
      <c r="W51" s="2">
        <v>0</v>
      </c>
      <c r="X51" s="2">
        <v>0</v>
      </c>
      <c r="Y51" s="2">
        <v>0</v>
      </c>
      <c r="Z51" s="2">
        <v>-861</v>
      </c>
      <c r="AA51" s="2">
        <v>-7</v>
      </c>
      <c r="AB51" s="2">
        <v>-649</v>
      </c>
      <c r="AC51" s="2">
        <v>0</v>
      </c>
      <c r="AD51" s="2">
        <v>-181</v>
      </c>
      <c r="AE51" s="2">
        <v>-1534</v>
      </c>
      <c r="AF51" s="2">
        <v>-55</v>
      </c>
      <c r="AG51" s="2">
        <v>-243</v>
      </c>
      <c r="AH51" s="2">
        <v>-1</v>
      </c>
      <c r="AI51" s="2">
        <v>0</v>
      </c>
      <c r="AJ51" s="2">
        <v>-54</v>
      </c>
      <c r="AK51" s="2">
        <v>-4605</v>
      </c>
      <c r="AL51" s="2">
        <v>-600</v>
      </c>
      <c r="AM51" s="2">
        <v>-5</v>
      </c>
      <c r="AN51" s="2">
        <v>-1</v>
      </c>
      <c r="AO51" s="2">
        <v>0</v>
      </c>
      <c r="AP51" s="2">
        <v>-49</v>
      </c>
      <c r="AQ51" s="33">
        <v>-11802</v>
      </c>
      <c r="AR51" s="2"/>
      <c r="AS51" s="8"/>
      <c r="AT51" s="2"/>
      <c r="AU51" s="2"/>
      <c r="AV51" s="2"/>
      <c r="AW51" s="2"/>
      <c r="AX51" s="2"/>
      <c r="AY51" s="2"/>
      <c r="AZ51" s="2"/>
      <c r="BA51" s="2"/>
      <c r="BB51" s="2"/>
      <c r="BC51" s="2"/>
      <c r="BD51" s="2"/>
      <c r="BE51" s="2"/>
    </row>
    <row r="52" spans="2:57" ht="12.9" customHeight="1" x14ac:dyDescent="0.15">
      <c r="B52" s="43" t="s">
        <v>172</v>
      </c>
      <c r="C52" s="44" t="s">
        <v>25</v>
      </c>
      <c r="D52" s="45">
        <v>30655</v>
      </c>
      <c r="E52" s="45">
        <v>3431</v>
      </c>
      <c r="F52" s="45">
        <v>12339</v>
      </c>
      <c r="G52" s="45">
        <v>229</v>
      </c>
      <c r="H52" s="45">
        <v>45596</v>
      </c>
      <c r="I52" s="45">
        <v>8808</v>
      </c>
      <c r="J52" s="45">
        <v>35414</v>
      </c>
      <c r="K52" s="45">
        <v>1837</v>
      </c>
      <c r="L52" s="45">
        <v>1214</v>
      </c>
      <c r="M52" s="45">
        <v>22853</v>
      </c>
      <c r="N52" s="45">
        <v>3525</v>
      </c>
      <c r="O52" s="45">
        <v>5815</v>
      </c>
      <c r="P52" s="45">
        <v>183</v>
      </c>
      <c r="Q52" s="45">
        <v>17475</v>
      </c>
      <c r="R52" s="45">
        <v>2402</v>
      </c>
      <c r="S52" s="45">
        <v>9661</v>
      </c>
      <c r="T52" s="45">
        <v>1537</v>
      </c>
      <c r="U52" s="45">
        <v>36771</v>
      </c>
      <c r="V52" s="45">
        <v>29103</v>
      </c>
      <c r="W52" s="45">
        <v>4448</v>
      </c>
      <c r="X52" s="45">
        <v>2140</v>
      </c>
      <c r="Y52" s="45">
        <v>6725</v>
      </c>
      <c r="Z52" s="45">
        <v>135963</v>
      </c>
      <c r="AA52" s="45">
        <v>25411</v>
      </c>
      <c r="AB52" s="45">
        <v>10283</v>
      </c>
      <c r="AC52" s="45">
        <v>21105</v>
      </c>
      <c r="AD52" s="45">
        <v>161368</v>
      </c>
      <c r="AE52" s="45">
        <v>77401</v>
      </c>
      <c r="AF52" s="45">
        <v>244653</v>
      </c>
      <c r="AG52" s="45">
        <v>65133</v>
      </c>
      <c r="AH52" s="45">
        <v>60532</v>
      </c>
      <c r="AI52" s="45">
        <v>162687</v>
      </c>
      <c r="AJ52" s="45">
        <v>141003</v>
      </c>
      <c r="AK52" s="45">
        <v>224915</v>
      </c>
      <c r="AL52" s="45">
        <v>16474</v>
      </c>
      <c r="AM52" s="45">
        <v>92704</v>
      </c>
      <c r="AN52" s="45">
        <v>69468</v>
      </c>
      <c r="AO52" s="45">
        <v>0</v>
      </c>
      <c r="AP52" s="45">
        <v>10603</v>
      </c>
      <c r="AQ52" s="46">
        <v>1801864</v>
      </c>
      <c r="AR52" s="8"/>
      <c r="AS52" s="2"/>
      <c r="AT52" s="2"/>
      <c r="AU52" s="2"/>
      <c r="AV52" s="2"/>
      <c r="AW52" s="2"/>
      <c r="AX52" s="2"/>
      <c r="AY52" s="2"/>
      <c r="AZ52" s="2"/>
      <c r="BA52" s="2"/>
      <c r="BB52" s="2"/>
      <c r="BC52" s="2"/>
      <c r="BD52" s="2"/>
      <c r="BE52" s="2"/>
    </row>
    <row r="53" spans="2:57" ht="12.9" customHeight="1" x14ac:dyDescent="0.15">
      <c r="B53" s="43" t="s">
        <v>173</v>
      </c>
      <c r="C53" s="44" t="s">
        <v>191</v>
      </c>
      <c r="D53" s="45">
        <v>76220</v>
      </c>
      <c r="E53" s="45">
        <v>5708</v>
      </c>
      <c r="F53" s="45">
        <v>20315</v>
      </c>
      <c r="G53" s="45">
        <v>675</v>
      </c>
      <c r="H53" s="45">
        <v>151431</v>
      </c>
      <c r="I53" s="45">
        <v>20888</v>
      </c>
      <c r="J53" s="45">
        <v>116542</v>
      </c>
      <c r="K53" s="45">
        <v>4279</v>
      </c>
      <c r="L53" s="45">
        <v>2588</v>
      </c>
      <c r="M53" s="45">
        <v>45890</v>
      </c>
      <c r="N53" s="45">
        <v>7537</v>
      </c>
      <c r="O53" s="45">
        <v>14053</v>
      </c>
      <c r="P53" s="45">
        <v>1374</v>
      </c>
      <c r="Q53" s="45">
        <v>34211</v>
      </c>
      <c r="R53" s="45">
        <v>4970</v>
      </c>
      <c r="S53" s="45">
        <v>20973</v>
      </c>
      <c r="T53" s="45">
        <v>4340</v>
      </c>
      <c r="U53" s="45">
        <v>114433</v>
      </c>
      <c r="V53" s="45">
        <v>80434</v>
      </c>
      <c r="W53" s="45">
        <v>15441</v>
      </c>
      <c r="X53" s="45">
        <v>8412</v>
      </c>
      <c r="Y53" s="45">
        <v>13128</v>
      </c>
      <c r="Z53" s="45">
        <v>285895</v>
      </c>
      <c r="AA53" s="45">
        <v>53111</v>
      </c>
      <c r="AB53" s="45">
        <v>28700</v>
      </c>
      <c r="AC53" s="45">
        <v>33261</v>
      </c>
      <c r="AD53" s="45">
        <v>245187</v>
      </c>
      <c r="AE53" s="45">
        <v>124038</v>
      </c>
      <c r="AF53" s="45">
        <v>293947</v>
      </c>
      <c r="AG53" s="45">
        <v>147676</v>
      </c>
      <c r="AH53" s="45">
        <v>128780</v>
      </c>
      <c r="AI53" s="45">
        <v>224089</v>
      </c>
      <c r="AJ53" s="45">
        <v>196255</v>
      </c>
      <c r="AK53" s="45">
        <v>374479</v>
      </c>
      <c r="AL53" s="45">
        <v>27693</v>
      </c>
      <c r="AM53" s="45">
        <v>153815</v>
      </c>
      <c r="AN53" s="45">
        <v>134522</v>
      </c>
      <c r="AO53" s="45">
        <v>5551</v>
      </c>
      <c r="AP53" s="45">
        <v>16469</v>
      </c>
      <c r="AQ53" s="46">
        <v>3237312</v>
      </c>
      <c r="AR53" s="2"/>
      <c r="AS53" s="2"/>
      <c r="AT53" s="2"/>
      <c r="AU53" s="2"/>
      <c r="AV53" s="2"/>
      <c r="AW53" s="2"/>
      <c r="AX53" s="2"/>
      <c r="AY53" s="2"/>
      <c r="AZ53" s="2"/>
      <c r="BA53" s="2"/>
      <c r="BB53" s="2"/>
      <c r="BC53" s="2"/>
      <c r="BD53" s="2"/>
      <c r="BE53" s="2"/>
    </row>
    <row r="54" spans="2:57" ht="12.9" customHeight="1" x14ac:dyDescent="0.15">
      <c r="BB54" s="2"/>
      <c r="BC54" s="2"/>
    </row>
  </sheetData>
  <sheetProtection sheet="1" objects="1" scenarios="1"/>
  <phoneticPr fontId="2"/>
  <pageMargins left="0.98425196850393704" right="0.39370078740157483" top="0.59055118110236227" bottom="0.78740157480314965" header="0.51181102362204722" footer="0.51181102362204722"/>
  <pageSetup paperSize="9"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1" tint="4.9989318521683403E-2"/>
  </sheetPr>
  <dimension ref="B1:AQ126"/>
  <sheetViews>
    <sheetView showGridLines="0" workbookViewId="0">
      <pane xSplit="3" ySplit="5" topLeftCell="D6" activePane="bottomRight" state="frozenSplit"/>
      <selection activeCell="B49" sqref="B49"/>
      <selection pane="topRight" activeCell="B49" sqref="B49"/>
      <selection pane="bottomLeft" activeCell="B49" sqref="B49"/>
      <selection pane="bottomRight" activeCell="AO59" sqref="AO59"/>
    </sheetView>
  </sheetViews>
  <sheetFormatPr defaultColWidth="8.875" defaultRowHeight="12" x14ac:dyDescent="0.15"/>
  <cols>
    <col min="1" max="1" width="1.875" style="4" customWidth="1"/>
    <col min="2" max="2" width="8.875" style="6" customWidth="1"/>
    <col min="3" max="3" width="32.875" style="3" customWidth="1"/>
    <col min="4" max="42" width="12.875" style="4" customWidth="1"/>
    <col min="43" max="16384" width="8.875" style="4"/>
  </cols>
  <sheetData>
    <row r="1" spans="2:43" ht="20.100000000000001" customHeight="1" x14ac:dyDescent="0.15">
      <c r="B1" s="194" t="str">
        <f>入力・結果!B1</f>
        <v>令和2年鳥取県産業連関表：経済波及効果推計ツール3 ver.1.00</v>
      </c>
    </row>
    <row r="2" spans="2:43" ht="20.100000000000001" customHeight="1" x14ac:dyDescent="0.15">
      <c r="B2" s="13" t="s">
        <v>82</v>
      </c>
      <c r="D2" s="14"/>
      <c r="E2" s="14"/>
      <c r="F2" s="14"/>
      <c r="I2" s="14"/>
      <c r="AC2" s="14"/>
    </row>
    <row r="3" spans="2:43" ht="12.9" customHeight="1" x14ac:dyDescent="0.15">
      <c r="B3" s="34"/>
      <c r="C3" s="12"/>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row>
    <row r="4" spans="2:43" s="3" customFormat="1" ht="12.9" customHeight="1" x14ac:dyDescent="0.15">
      <c r="B4" s="26"/>
      <c r="C4" s="28"/>
      <c r="D4" s="118" t="s">
        <v>126</v>
      </c>
      <c r="E4" s="118" t="s">
        <v>127</v>
      </c>
      <c r="F4" s="118" t="s">
        <v>128</v>
      </c>
      <c r="G4" s="118" t="s">
        <v>129</v>
      </c>
      <c r="H4" s="118" t="s">
        <v>130</v>
      </c>
      <c r="I4" s="118" t="s">
        <v>131</v>
      </c>
      <c r="J4" s="118" t="s">
        <v>132</v>
      </c>
      <c r="K4" s="118" t="s">
        <v>133</v>
      </c>
      <c r="L4" s="118" t="s">
        <v>134</v>
      </c>
      <c r="M4" s="118" t="s">
        <v>135</v>
      </c>
      <c r="N4" s="118" t="s">
        <v>136</v>
      </c>
      <c r="O4" s="118" t="s">
        <v>137</v>
      </c>
      <c r="P4" s="118" t="s">
        <v>138</v>
      </c>
      <c r="Q4" s="118" t="s">
        <v>139</v>
      </c>
      <c r="R4" s="118" t="s">
        <v>140</v>
      </c>
      <c r="S4" s="118" t="s">
        <v>141</v>
      </c>
      <c r="T4" s="118" t="s">
        <v>142</v>
      </c>
      <c r="U4" s="118" t="s">
        <v>143</v>
      </c>
      <c r="V4" s="118" t="s">
        <v>144</v>
      </c>
      <c r="W4" s="118" t="s">
        <v>145</v>
      </c>
      <c r="X4" s="118" t="s">
        <v>146</v>
      </c>
      <c r="Y4" s="118" t="s">
        <v>147</v>
      </c>
      <c r="Z4" s="118" t="s">
        <v>148</v>
      </c>
      <c r="AA4" s="118" t="s">
        <v>149</v>
      </c>
      <c r="AB4" s="118" t="s">
        <v>150</v>
      </c>
      <c r="AC4" s="118" t="s">
        <v>151</v>
      </c>
      <c r="AD4" s="118" t="s">
        <v>152</v>
      </c>
      <c r="AE4" s="118" t="s">
        <v>153</v>
      </c>
      <c r="AF4" s="118" t="s">
        <v>154</v>
      </c>
      <c r="AG4" s="118" t="s">
        <v>155</v>
      </c>
      <c r="AH4" s="118" t="s">
        <v>156</v>
      </c>
      <c r="AI4" s="118" t="s">
        <v>157</v>
      </c>
      <c r="AJ4" s="118" t="s">
        <v>158</v>
      </c>
      <c r="AK4" s="118" t="s">
        <v>159</v>
      </c>
      <c r="AL4" s="118" t="s">
        <v>160</v>
      </c>
      <c r="AM4" s="118" t="s">
        <v>161</v>
      </c>
      <c r="AN4" s="118" t="s">
        <v>162</v>
      </c>
      <c r="AO4" s="118" t="s">
        <v>163</v>
      </c>
      <c r="AP4" s="121" t="s">
        <v>164</v>
      </c>
    </row>
    <row r="5" spans="2:43" s="3" customFormat="1" ht="39.9" customHeight="1" x14ac:dyDescent="0.15">
      <c r="B5" s="27"/>
      <c r="C5" s="25"/>
      <c r="D5" s="18" t="s">
        <v>54</v>
      </c>
      <c r="E5" s="18" t="s">
        <v>55</v>
      </c>
      <c r="F5" s="18" t="s">
        <v>56</v>
      </c>
      <c r="G5" s="18" t="s">
        <v>0</v>
      </c>
      <c r="H5" s="18" t="s">
        <v>38</v>
      </c>
      <c r="I5" s="18" t="s">
        <v>1</v>
      </c>
      <c r="J5" s="18" t="s">
        <v>2</v>
      </c>
      <c r="K5" s="18" t="s">
        <v>3</v>
      </c>
      <c r="L5" s="18" t="s">
        <v>4</v>
      </c>
      <c r="M5" s="18" t="s">
        <v>180</v>
      </c>
      <c r="N5" s="18" t="s">
        <v>5</v>
      </c>
      <c r="O5" s="18" t="s">
        <v>6</v>
      </c>
      <c r="P5" s="18" t="s">
        <v>7</v>
      </c>
      <c r="Q5" s="18" t="s">
        <v>8</v>
      </c>
      <c r="R5" s="18" t="s">
        <v>39</v>
      </c>
      <c r="S5" s="18" t="s">
        <v>40</v>
      </c>
      <c r="T5" s="18" t="s">
        <v>41</v>
      </c>
      <c r="U5" s="18" t="s">
        <v>42</v>
      </c>
      <c r="V5" s="18" t="s">
        <v>43</v>
      </c>
      <c r="W5" s="18" t="s">
        <v>181</v>
      </c>
      <c r="X5" s="18" t="s">
        <v>44</v>
      </c>
      <c r="Y5" s="18" t="s">
        <v>9</v>
      </c>
      <c r="Z5" s="18" t="s">
        <v>10</v>
      </c>
      <c r="AA5" s="18" t="s">
        <v>197</v>
      </c>
      <c r="AB5" s="18" t="s">
        <v>45</v>
      </c>
      <c r="AC5" s="18" t="s">
        <v>46</v>
      </c>
      <c r="AD5" s="18" t="s">
        <v>11</v>
      </c>
      <c r="AE5" s="18" t="s">
        <v>12</v>
      </c>
      <c r="AF5" s="18" t="s">
        <v>13</v>
      </c>
      <c r="AG5" s="18" t="s">
        <v>47</v>
      </c>
      <c r="AH5" s="18" t="s">
        <v>48</v>
      </c>
      <c r="AI5" s="18" t="s">
        <v>14</v>
      </c>
      <c r="AJ5" s="18" t="s">
        <v>15</v>
      </c>
      <c r="AK5" s="18" t="s">
        <v>49</v>
      </c>
      <c r="AL5" s="18" t="s">
        <v>182</v>
      </c>
      <c r="AM5" s="18" t="s">
        <v>16</v>
      </c>
      <c r="AN5" s="18" t="s">
        <v>17</v>
      </c>
      <c r="AO5" s="18" t="s">
        <v>18</v>
      </c>
      <c r="AP5" s="63" t="s">
        <v>19</v>
      </c>
      <c r="AQ5" s="3" t="s">
        <v>201</v>
      </c>
    </row>
    <row r="6" spans="2:43" ht="12.9" customHeight="1" x14ac:dyDescent="0.15">
      <c r="B6" s="20" t="s">
        <v>126</v>
      </c>
      <c r="C6" s="21" t="s">
        <v>54</v>
      </c>
      <c r="D6" s="56">
        <v>0.13892370439786308</v>
      </c>
      <c r="E6" s="56">
        <v>7.8500619006378794E-4</v>
      </c>
      <c r="F6" s="56">
        <v>0</v>
      </c>
      <c r="G6" s="56">
        <v>0</v>
      </c>
      <c r="H6" s="56">
        <v>0.18565792975829018</v>
      </c>
      <c r="I6" s="56">
        <v>1.2858652601770103E-3</v>
      </c>
      <c r="J6" s="56">
        <v>4.5136987205755081E-3</v>
      </c>
      <c r="K6" s="56">
        <v>2.3834989505132132E-3</v>
      </c>
      <c r="L6" s="56">
        <v>0</v>
      </c>
      <c r="M6" s="56">
        <v>6.9108891065221122E-3</v>
      </c>
      <c r="N6" s="56">
        <v>1.6240514722853315E-6</v>
      </c>
      <c r="O6" s="56">
        <v>0</v>
      </c>
      <c r="P6" s="56">
        <v>3.4760201226038222E-8</v>
      </c>
      <c r="Q6" s="56">
        <v>0</v>
      </c>
      <c r="R6" s="56">
        <v>0</v>
      </c>
      <c r="S6" s="56">
        <v>0</v>
      </c>
      <c r="T6" s="56">
        <v>0</v>
      </c>
      <c r="U6" s="56">
        <v>0</v>
      </c>
      <c r="V6" s="56">
        <v>0</v>
      </c>
      <c r="W6" s="56">
        <v>0</v>
      </c>
      <c r="X6" s="56">
        <v>0</v>
      </c>
      <c r="Y6" s="56">
        <v>2.056063979521901E-3</v>
      </c>
      <c r="Z6" s="56">
        <v>1.0231622857365299E-3</v>
      </c>
      <c r="AA6" s="56">
        <v>0</v>
      </c>
      <c r="AB6" s="56">
        <v>0</v>
      </c>
      <c r="AC6" s="56">
        <v>0</v>
      </c>
      <c r="AD6" s="56">
        <v>1.9566699487041312E-4</v>
      </c>
      <c r="AE6" s="56">
        <v>0</v>
      </c>
      <c r="AF6" s="56">
        <v>5.1997794031218462E-6</v>
      </c>
      <c r="AG6" s="56">
        <v>1.9573296608407618E-5</v>
      </c>
      <c r="AH6" s="56">
        <v>0</v>
      </c>
      <c r="AI6" s="56">
        <v>1.2592582442482554E-5</v>
      </c>
      <c r="AJ6" s="56">
        <v>1.1920132158332419E-3</v>
      </c>
      <c r="AK6" s="56">
        <v>1.8418957697418743E-3</v>
      </c>
      <c r="AL6" s="56">
        <v>2.057101365214187E-3</v>
      </c>
      <c r="AM6" s="56">
        <v>1.1354694378969597E-5</v>
      </c>
      <c r="AN6" s="56">
        <v>1.286818611082061E-2</v>
      </c>
      <c r="AO6" s="56">
        <v>0</v>
      </c>
      <c r="AP6" s="64">
        <v>0</v>
      </c>
      <c r="AQ6" s="4">
        <v>1.3182525785330001E-2</v>
      </c>
    </row>
    <row r="7" spans="2:43" ht="12.9" customHeight="1" x14ac:dyDescent="0.15">
      <c r="B7" s="22" t="s">
        <v>127</v>
      </c>
      <c r="C7" s="23" t="s">
        <v>55</v>
      </c>
      <c r="D7" s="58">
        <v>5.8532155890166874E-4</v>
      </c>
      <c r="E7" s="58">
        <v>0.20139105970277982</v>
      </c>
      <c r="F7" s="58">
        <v>7.7406995659331008E-5</v>
      </c>
      <c r="G7" s="58">
        <v>2.8266746651360554E-6</v>
      </c>
      <c r="H7" s="58">
        <v>7.2923262927944682E-4</v>
      </c>
      <c r="I7" s="58">
        <v>8.6481436071170771E-9</v>
      </c>
      <c r="J7" s="58">
        <v>2.2821937032968687E-2</v>
      </c>
      <c r="K7" s="58">
        <v>9.9491879467328864E-5</v>
      </c>
      <c r="L7" s="58">
        <v>0</v>
      </c>
      <c r="M7" s="58">
        <v>0</v>
      </c>
      <c r="N7" s="58">
        <v>1.9754095635101975E-7</v>
      </c>
      <c r="O7" s="58">
        <v>7.328509926797469E-7</v>
      </c>
      <c r="P7" s="58">
        <v>0</v>
      </c>
      <c r="Q7" s="58">
        <v>0</v>
      </c>
      <c r="R7" s="58">
        <v>0</v>
      </c>
      <c r="S7" s="58">
        <v>0</v>
      </c>
      <c r="T7" s="58">
        <v>0</v>
      </c>
      <c r="U7" s="58">
        <v>0</v>
      </c>
      <c r="V7" s="58">
        <v>0</v>
      </c>
      <c r="W7" s="58">
        <v>0</v>
      </c>
      <c r="X7" s="58">
        <v>-9.3963737706423297E-9</v>
      </c>
      <c r="Y7" s="58">
        <v>1.0070555896106411E-4</v>
      </c>
      <c r="Z7" s="58">
        <v>4.7907519692882411E-5</v>
      </c>
      <c r="AA7" s="58">
        <v>0</v>
      </c>
      <c r="AB7" s="58">
        <v>0</v>
      </c>
      <c r="AC7" s="58">
        <v>0</v>
      </c>
      <c r="AD7" s="58">
        <v>0</v>
      </c>
      <c r="AE7" s="58">
        <v>0</v>
      </c>
      <c r="AF7" s="58">
        <v>0</v>
      </c>
      <c r="AG7" s="58">
        <v>0</v>
      </c>
      <c r="AH7" s="58">
        <v>0</v>
      </c>
      <c r="AI7" s="58">
        <v>2.2778391448859229E-6</v>
      </c>
      <c r="AJ7" s="58">
        <v>3.4358566389011069E-5</v>
      </c>
      <c r="AK7" s="58">
        <v>5.5126155527243211E-5</v>
      </c>
      <c r="AL7" s="58">
        <v>0</v>
      </c>
      <c r="AM7" s="58">
        <v>0</v>
      </c>
      <c r="AN7" s="58">
        <v>1.2421737510177483E-3</v>
      </c>
      <c r="AO7" s="58">
        <v>0</v>
      </c>
      <c r="AP7" s="65">
        <v>0</v>
      </c>
      <c r="AQ7" s="4">
        <v>1.2900659550816396E-3</v>
      </c>
    </row>
    <row r="8" spans="2:43" ht="12.9" customHeight="1" x14ac:dyDescent="0.15">
      <c r="B8" s="22" t="s">
        <v>128</v>
      </c>
      <c r="C8" s="23" t="s">
        <v>56</v>
      </c>
      <c r="D8" s="58">
        <v>0</v>
      </c>
      <c r="E8" s="58">
        <v>0</v>
      </c>
      <c r="F8" s="58">
        <v>1.2921312381633153E-2</v>
      </c>
      <c r="G8" s="58">
        <v>0</v>
      </c>
      <c r="H8" s="58">
        <v>9.1037462175728959E-2</v>
      </c>
      <c r="I8" s="58">
        <v>8.6481436071170767E-10</v>
      </c>
      <c r="J8" s="58">
        <v>0</v>
      </c>
      <c r="K8" s="58">
        <v>1.2884474984042066E-4</v>
      </c>
      <c r="L8" s="58">
        <v>0</v>
      </c>
      <c r="M8" s="58">
        <v>0</v>
      </c>
      <c r="N8" s="58">
        <v>0</v>
      </c>
      <c r="O8" s="58">
        <v>0</v>
      </c>
      <c r="P8" s="58">
        <v>0</v>
      </c>
      <c r="Q8" s="58">
        <v>0</v>
      </c>
      <c r="R8" s="58">
        <v>0</v>
      </c>
      <c r="S8" s="58">
        <v>0</v>
      </c>
      <c r="T8" s="58">
        <v>0</v>
      </c>
      <c r="U8" s="58">
        <v>0</v>
      </c>
      <c r="V8" s="58">
        <v>0</v>
      </c>
      <c r="W8" s="58">
        <v>0</v>
      </c>
      <c r="X8" s="58">
        <v>0</v>
      </c>
      <c r="Y8" s="58">
        <v>2.0469852936559626E-4</v>
      </c>
      <c r="Z8" s="58">
        <v>0</v>
      </c>
      <c r="AA8" s="58">
        <v>0</v>
      </c>
      <c r="AB8" s="58">
        <v>0</v>
      </c>
      <c r="AC8" s="58">
        <v>0</v>
      </c>
      <c r="AD8" s="58">
        <v>0</v>
      </c>
      <c r="AE8" s="58">
        <v>0</v>
      </c>
      <c r="AF8" s="58">
        <v>0</v>
      </c>
      <c r="AG8" s="58">
        <v>1.850680288294951E-6</v>
      </c>
      <c r="AH8" s="58">
        <v>0</v>
      </c>
      <c r="AI8" s="58">
        <v>3.796398574809871E-6</v>
      </c>
      <c r="AJ8" s="58">
        <v>5.0475011958950262E-5</v>
      </c>
      <c r="AK8" s="58">
        <v>3.4732480200215705E-4</v>
      </c>
      <c r="AL8" s="58">
        <v>0</v>
      </c>
      <c r="AM8" s="58">
        <v>0</v>
      </c>
      <c r="AN8" s="58">
        <v>4.0286987551550035E-3</v>
      </c>
      <c r="AO8" s="58">
        <v>0</v>
      </c>
      <c r="AP8" s="65">
        <v>0</v>
      </c>
      <c r="AQ8" s="4">
        <v>4.5515081212973863E-3</v>
      </c>
    </row>
    <row r="9" spans="2:43" ht="12.9" customHeight="1" x14ac:dyDescent="0.15">
      <c r="B9" s="22" t="s">
        <v>129</v>
      </c>
      <c r="C9" s="23" t="s">
        <v>0</v>
      </c>
      <c r="D9" s="58">
        <v>9.5202244746469227E-6</v>
      </c>
      <c r="E9" s="58">
        <v>4.683182852662844E-4</v>
      </c>
      <c r="F9" s="58">
        <v>0</v>
      </c>
      <c r="G9" s="58">
        <v>2.0157723705751496E-4</v>
      </c>
      <c r="H9" s="58">
        <v>1.3556711497407227E-4</v>
      </c>
      <c r="I9" s="58">
        <v>3.6374345155561034E-5</v>
      </c>
      <c r="J9" s="58">
        <v>5.2611802365405405E-3</v>
      </c>
      <c r="K9" s="58">
        <v>6.1724599537187116E-3</v>
      </c>
      <c r="L9" s="58">
        <v>4.5056947322943595E-2</v>
      </c>
      <c r="M9" s="58">
        <v>1.5318527669690301E-4</v>
      </c>
      <c r="N9" s="58">
        <v>3.1344072274487871E-2</v>
      </c>
      <c r="O9" s="58">
        <v>6.9045305143204498E-4</v>
      </c>
      <c r="P9" s="58">
        <v>8.5724311409477035E-4</v>
      </c>
      <c r="Q9" s="58">
        <v>8.4010243398899387E-5</v>
      </c>
      <c r="R9" s="58">
        <v>1.00421180165826E-4</v>
      </c>
      <c r="S9" s="58">
        <v>6.7744958517613135E-5</v>
      </c>
      <c r="T9" s="58">
        <v>1.6769247886285889E-4</v>
      </c>
      <c r="U9" s="58">
        <v>1.0619805086799142E-4</v>
      </c>
      <c r="V9" s="58">
        <v>1.4834798931037137E-5</v>
      </c>
      <c r="W9" s="58">
        <v>6.9239276100973121E-6</v>
      </c>
      <c r="X9" s="58">
        <v>7.0097789058518669E-5</v>
      </c>
      <c r="Y9" s="58">
        <v>2.0771809060852615E-4</v>
      </c>
      <c r="Z9" s="58">
        <v>2.3027324360538402E-3</v>
      </c>
      <c r="AA9" s="58">
        <v>0.14318253361341945</v>
      </c>
      <c r="AB9" s="58">
        <v>0</v>
      </c>
      <c r="AC9" s="58">
        <v>1.3350428557100699E-6</v>
      </c>
      <c r="AD9" s="58">
        <v>2.194129950749475E-6</v>
      </c>
      <c r="AE9" s="58">
        <v>8.0421033269592699E-7</v>
      </c>
      <c r="AF9" s="58">
        <v>5.4774775600395626E-7</v>
      </c>
      <c r="AG9" s="58">
        <v>1.1528123043439288E-6</v>
      </c>
      <c r="AH9" s="58">
        <v>1.556064321442314E-7</v>
      </c>
      <c r="AI9" s="58">
        <v>4.6845499633743817E-6</v>
      </c>
      <c r="AJ9" s="58">
        <v>1.454221109236973E-5</v>
      </c>
      <c r="AK9" s="58">
        <v>5.5446604605286483E-6</v>
      </c>
      <c r="AL9" s="58">
        <v>4.3883627180463549E-5</v>
      </c>
      <c r="AM9" s="58">
        <v>5.3726272716154156E-6</v>
      </c>
      <c r="AN9" s="58">
        <v>-1.0393319462802428E-6</v>
      </c>
      <c r="AO9" s="58">
        <v>0</v>
      </c>
      <c r="AP9" s="65">
        <v>1.3237935735251624E-4</v>
      </c>
      <c r="AQ9" s="4">
        <v>2.8824687500743542E-3</v>
      </c>
    </row>
    <row r="10" spans="2:43" ht="12.9" customHeight="1" x14ac:dyDescent="0.15">
      <c r="B10" s="22" t="s">
        <v>130</v>
      </c>
      <c r="C10" s="23" t="s">
        <v>38</v>
      </c>
      <c r="D10" s="58">
        <v>0.13703393075779491</v>
      </c>
      <c r="E10" s="58">
        <v>1.0349307635521984E-2</v>
      </c>
      <c r="F10" s="58">
        <v>5.8366080407746879E-2</v>
      </c>
      <c r="G10" s="58">
        <v>0</v>
      </c>
      <c r="H10" s="58">
        <v>0.17996321203502039</v>
      </c>
      <c r="I10" s="58">
        <v>1.4258853780112812E-4</v>
      </c>
      <c r="J10" s="58">
        <v>2.9553714438679247E-3</v>
      </c>
      <c r="K10" s="58">
        <v>1.086144116986416E-2</v>
      </c>
      <c r="L10" s="58">
        <v>0</v>
      </c>
      <c r="M10" s="58">
        <v>1.131948734037651E-5</v>
      </c>
      <c r="N10" s="58">
        <v>2.0525683412543229E-4</v>
      </c>
      <c r="O10" s="58">
        <v>1.3191317868235444E-5</v>
      </c>
      <c r="P10" s="58">
        <v>0</v>
      </c>
      <c r="Q10" s="58">
        <v>0</v>
      </c>
      <c r="R10" s="58">
        <v>0</v>
      </c>
      <c r="S10" s="58">
        <v>0</v>
      </c>
      <c r="T10" s="58">
        <v>0</v>
      </c>
      <c r="U10" s="58">
        <v>0</v>
      </c>
      <c r="V10" s="58">
        <v>0</v>
      </c>
      <c r="W10" s="58">
        <v>0</v>
      </c>
      <c r="X10" s="58">
        <v>0</v>
      </c>
      <c r="Y10" s="58">
        <v>1.1220016375215116E-3</v>
      </c>
      <c r="Z10" s="58">
        <v>4.2064462250084831E-5</v>
      </c>
      <c r="AA10" s="58">
        <v>0</v>
      </c>
      <c r="AB10" s="58">
        <v>0</v>
      </c>
      <c r="AC10" s="58">
        <v>0</v>
      </c>
      <c r="AD10" s="58">
        <v>1.4612324588760898E-4</v>
      </c>
      <c r="AE10" s="58">
        <v>0</v>
      </c>
      <c r="AF10" s="58">
        <v>0</v>
      </c>
      <c r="AG10" s="58">
        <v>5.7465191324683906E-5</v>
      </c>
      <c r="AH10" s="58">
        <v>1.3231543758303893E-7</v>
      </c>
      <c r="AI10" s="58">
        <v>7.1235651917687481E-4</v>
      </c>
      <c r="AJ10" s="58">
        <v>4.4788882463827791E-3</v>
      </c>
      <c r="AK10" s="58">
        <v>7.9368413112997343E-3</v>
      </c>
      <c r="AL10" s="58">
        <v>1.5185120079627802E-3</v>
      </c>
      <c r="AM10" s="58">
        <v>4.4052120539937892E-6</v>
      </c>
      <c r="AN10" s="58">
        <v>0.11363277497611222</v>
      </c>
      <c r="AO10" s="58">
        <v>0</v>
      </c>
      <c r="AP10" s="65">
        <v>3.8726133094257598E-3</v>
      </c>
      <c r="AQ10" s="4">
        <v>1.8166965618066105E-2</v>
      </c>
    </row>
    <row r="11" spans="2:43" ht="12.9" customHeight="1" x14ac:dyDescent="0.15">
      <c r="B11" s="22" t="s">
        <v>131</v>
      </c>
      <c r="C11" s="23" t="s">
        <v>1</v>
      </c>
      <c r="D11" s="58">
        <v>2.0860476594307285E-3</v>
      </c>
      <c r="E11" s="58">
        <v>8.7486569820249133E-4</v>
      </c>
      <c r="F11" s="58">
        <v>2.6020379194633368E-2</v>
      </c>
      <c r="G11" s="58">
        <v>2.8224975219499418E-3</v>
      </c>
      <c r="H11" s="58">
        <v>7.5806006700555146E-4</v>
      </c>
      <c r="I11" s="58">
        <v>0.26762534322411835</v>
      </c>
      <c r="J11" s="58">
        <v>1.9652796436030076E-3</v>
      </c>
      <c r="K11" s="58">
        <v>1.6044438480172117E-3</v>
      </c>
      <c r="L11" s="58">
        <v>6.0735462622644933E-4</v>
      </c>
      <c r="M11" s="58">
        <v>5.2673586838239079E-3</v>
      </c>
      <c r="N11" s="58">
        <v>9.34802506658969E-4</v>
      </c>
      <c r="O11" s="58">
        <v>1.4119021890561577E-3</v>
      </c>
      <c r="P11" s="58">
        <v>1.2853888533894229E-3</v>
      </c>
      <c r="Q11" s="58">
        <v>1.2741714257352987E-3</v>
      </c>
      <c r="R11" s="58">
        <v>1.1459930377475758E-3</v>
      </c>
      <c r="S11" s="58">
        <v>9.2214813102776873E-4</v>
      </c>
      <c r="T11" s="58">
        <v>2.0934249897872322E-3</v>
      </c>
      <c r="U11" s="58">
        <v>3.2246446869775998E-3</v>
      </c>
      <c r="V11" s="58">
        <v>2.8526188004191219E-3</v>
      </c>
      <c r="W11" s="58">
        <v>1.1574753793976136E-3</v>
      </c>
      <c r="X11" s="58">
        <v>1.2939747421831396E-3</v>
      </c>
      <c r="Y11" s="58">
        <v>4.8125005938861598E-3</v>
      </c>
      <c r="Z11" s="58">
        <v>3.3887320469257239E-3</v>
      </c>
      <c r="AA11" s="58">
        <v>2.1398563255482433E-4</v>
      </c>
      <c r="AB11" s="58">
        <v>1.1082526661774059E-3</v>
      </c>
      <c r="AC11" s="58">
        <v>2.7236543060055068E-3</v>
      </c>
      <c r="AD11" s="58">
        <v>4.4784578115594793E-3</v>
      </c>
      <c r="AE11" s="58">
        <v>1.3257905978932257E-3</v>
      </c>
      <c r="AF11" s="58">
        <v>4.5609268251855072E-5</v>
      </c>
      <c r="AG11" s="58">
        <v>1.0478921442150595E-3</v>
      </c>
      <c r="AH11" s="58">
        <v>5.5840598687431045E-4</v>
      </c>
      <c r="AI11" s="58">
        <v>4.4126345489578795E-3</v>
      </c>
      <c r="AJ11" s="58">
        <v>5.6409364373430284E-4</v>
      </c>
      <c r="AK11" s="58">
        <v>3.5538376695122046E-3</v>
      </c>
      <c r="AL11" s="58">
        <v>2.4854863229778885E-2</v>
      </c>
      <c r="AM11" s="58">
        <v>2.1556979728789357E-3</v>
      </c>
      <c r="AN11" s="58">
        <v>4.2853905999805696E-3</v>
      </c>
      <c r="AO11" s="58">
        <v>2.0060941215207774E-2</v>
      </c>
      <c r="AP11" s="65">
        <v>2.122723679422185E-4</v>
      </c>
      <c r="AQ11" s="4">
        <v>4.4549697619306406E-3</v>
      </c>
    </row>
    <row r="12" spans="2:43" ht="12.9" customHeight="1" x14ac:dyDescent="0.15">
      <c r="B12" s="22" t="s">
        <v>132</v>
      </c>
      <c r="C12" s="23" t="s">
        <v>2</v>
      </c>
      <c r="D12" s="58">
        <v>2.8868822104710919E-2</v>
      </c>
      <c r="E12" s="58">
        <v>1.4052679557334634E-2</v>
      </c>
      <c r="F12" s="58">
        <v>2.1955431105196012E-3</v>
      </c>
      <c r="G12" s="58">
        <v>8.5075760400163804E-4</v>
      </c>
      <c r="H12" s="58">
        <v>1.4931455559214393E-2</v>
      </c>
      <c r="I12" s="58">
        <v>3.1367987653336381E-3</v>
      </c>
      <c r="J12" s="58">
        <v>0.3370653676000373</v>
      </c>
      <c r="K12" s="58">
        <v>2.6433534811950678E-2</v>
      </c>
      <c r="L12" s="58">
        <v>7.2840812561178968E-4</v>
      </c>
      <c r="M12" s="58">
        <v>7.1091772900588835E-3</v>
      </c>
      <c r="N12" s="58">
        <v>1.5102071167627735E-3</v>
      </c>
      <c r="O12" s="58">
        <v>1.3327824380946682E-3</v>
      </c>
      <c r="P12" s="58">
        <v>4.3016209001057104E-3</v>
      </c>
      <c r="Q12" s="58">
        <v>2.4923522436310899E-3</v>
      </c>
      <c r="R12" s="58">
        <v>1.1799406158459448E-3</v>
      </c>
      <c r="S12" s="58">
        <v>1.220905929201402E-3</v>
      </c>
      <c r="T12" s="58">
        <v>8.2919736060739196E-3</v>
      </c>
      <c r="U12" s="58">
        <v>4.2062758276257099E-3</v>
      </c>
      <c r="V12" s="58">
        <v>7.5850019842585792E-3</v>
      </c>
      <c r="W12" s="58">
        <v>2.3069436734288406E-3</v>
      </c>
      <c r="X12" s="58">
        <v>1.5375829738526749E-3</v>
      </c>
      <c r="Y12" s="58">
        <v>8.0591588740918457E-2</v>
      </c>
      <c r="Z12" s="58">
        <v>3.9532552354124721E-2</v>
      </c>
      <c r="AA12" s="58">
        <v>3.0507808861882958E-3</v>
      </c>
      <c r="AB12" s="58">
        <v>5.4100219914054717E-3</v>
      </c>
      <c r="AC12" s="58">
        <v>4.5615076772473808E-3</v>
      </c>
      <c r="AD12" s="58">
        <v>7.3615959605820031E-3</v>
      </c>
      <c r="AE12" s="58">
        <v>4.5702151878585168E-3</v>
      </c>
      <c r="AF12" s="58">
        <v>4.4679702558553881E-4</v>
      </c>
      <c r="AG12" s="58">
        <v>1.2955679109400518E-3</v>
      </c>
      <c r="AH12" s="58">
        <v>1.181187846902337E-2</v>
      </c>
      <c r="AI12" s="58">
        <v>1.24489344347344E-3</v>
      </c>
      <c r="AJ12" s="58">
        <v>6.549489780682604E-3</v>
      </c>
      <c r="AK12" s="58">
        <v>6.5991447726928406E-3</v>
      </c>
      <c r="AL12" s="58">
        <v>1.9003966603124596E-2</v>
      </c>
      <c r="AM12" s="58">
        <v>6.9829649181403124E-3</v>
      </c>
      <c r="AN12" s="58">
        <v>4.8859375961685459E-3</v>
      </c>
      <c r="AO12" s="58">
        <v>0.43243028060487798</v>
      </c>
      <c r="AP12" s="65">
        <v>6.0359298777236186E-4</v>
      </c>
      <c r="AQ12" s="4">
        <v>2.2071745807572731E-2</v>
      </c>
    </row>
    <row r="13" spans="2:43" ht="12.9" customHeight="1" x14ac:dyDescent="0.15">
      <c r="B13" s="22" t="s">
        <v>133</v>
      </c>
      <c r="C13" s="23" t="s">
        <v>3</v>
      </c>
      <c r="D13" s="58">
        <v>4.3387823182576446E-2</v>
      </c>
      <c r="E13" s="58">
        <v>8.8456464871341904E-4</v>
      </c>
      <c r="F13" s="58">
        <v>5.3989460090859793E-3</v>
      </c>
      <c r="G13" s="58">
        <v>3.3015950693737976E-3</v>
      </c>
      <c r="H13" s="58">
        <v>7.2787039576029805E-3</v>
      </c>
      <c r="I13" s="58">
        <v>2.7212932245049195E-2</v>
      </c>
      <c r="J13" s="58">
        <v>3.9270610668961217E-2</v>
      </c>
      <c r="K13" s="58">
        <v>0.19985362954776564</v>
      </c>
      <c r="L13" s="58">
        <v>3.6975582674322251E-2</v>
      </c>
      <c r="M13" s="58">
        <v>0.12802556692861428</v>
      </c>
      <c r="N13" s="58">
        <v>1.0522630517320598E-2</v>
      </c>
      <c r="O13" s="58">
        <v>6.83051029840759E-3</v>
      </c>
      <c r="P13" s="58">
        <v>4.5258920281165054E-4</v>
      </c>
      <c r="Q13" s="58">
        <v>1.0520329120448377E-2</v>
      </c>
      <c r="R13" s="58">
        <v>2.987068909103917E-3</v>
      </c>
      <c r="S13" s="58">
        <v>4.3006688307870378E-3</v>
      </c>
      <c r="T13" s="58">
        <v>1.7665708802736713E-2</v>
      </c>
      <c r="U13" s="58">
        <v>1.5903878496183077E-2</v>
      </c>
      <c r="V13" s="58">
        <v>1.5098713374097201E-2</v>
      </c>
      <c r="W13" s="58">
        <v>1.0916991147993053E-2</v>
      </c>
      <c r="X13" s="58">
        <v>1.7703149395600654E-2</v>
      </c>
      <c r="Y13" s="58">
        <v>3.4065301517453406E-2</v>
      </c>
      <c r="Z13" s="58">
        <v>4.5808603941347179E-3</v>
      </c>
      <c r="AA13" s="58">
        <v>7.7290639564419348E-4</v>
      </c>
      <c r="AB13" s="58">
        <v>1.0474610717071151E-2</v>
      </c>
      <c r="AC13" s="58">
        <v>1.5445444558423728E-2</v>
      </c>
      <c r="AD13" s="58">
        <v>1.0513618036383126E-5</v>
      </c>
      <c r="AE13" s="58">
        <v>2.5131572896747718E-5</v>
      </c>
      <c r="AF13" s="58">
        <v>3.4118528759402116E-5</v>
      </c>
      <c r="AG13" s="58">
        <v>3.6249758855067904E-4</v>
      </c>
      <c r="AH13" s="58">
        <v>7.5240351509828305E-4</v>
      </c>
      <c r="AI13" s="58">
        <v>9.0086041649811569E-4</v>
      </c>
      <c r="AJ13" s="58">
        <v>4.3759519574556949E-3</v>
      </c>
      <c r="AK13" s="58">
        <v>0.14504116871459238</v>
      </c>
      <c r="AL13" s="58">
        <v>2.3985078510451127E-3</v>
      </c>
      <c r="AM13" s="58">
        <v>4.0886199760298749E-3</v>
      </c>
      <c r="AN13" s="58">
        <v>9.39314409159764E-3</v>
      </c>
      <c r="AO13" s="58">
        <v>9.3294307205259632E-3</v>
      </c>
      <c r="AP13" s="65">
        <v>3.6746906569778081E-3</v>
      </c>
      <c r="AQ13" s="4">
        <v>2.495640136309726E-2</v>
      </c>
    </row>
    <row r="14" spans="2:43" ht="12.9" customHeight="1" x14ac:dyDescent="0.15">
      <c r="B14" s="22" t="s">
        <v>134</v>
      </c>
      <c r="C14" s="23" t="s">
        <v>4</v>
      </c>
      <c r="D14" s="58">
        <v>7.2017943670456266E-3</v>
      </c>
      <c r="E14" s="58">
        <v>8.6996408452630052E-3</v>
      </c>
      <c r="F14" s="58">
        <v>5.1836724531814739E-2</v>
      </c>
      <c r="G14" s="58">
        <v>2.1060321527956796E-2</v>
      </c>
      <c r="H14" s="58">
        <v>2.3606566656662895E-3</v>
      </c>
      <c r="I14" s="58">
        <v>1.7576106319662304E-3</v>
      </c>
      <c r="J14" s="58">
        <v>5.8672196735723168E-3</v>
      </c>
      <c r="K14" s="58">
        <v>4.6321629134007504E-3</v>
      </c>
      <c r="L14" s="58">
        <v>0.23800787682597718</v>
      </c>
      <c r="M14" s="58">
        <v>1.6854369630130983E-3</v>
      </c>
      <c r="N14" s="58">
        <v>6.9713969561960836E-3</v>
      </c>
      <c r="O14" s="58">
        <v>2.1215152248574627E-2</v>
      </c>
      <c r="P14" s="58">
        <v>1.8745580297614653E-3</v>
      </c>
      <c r="Q14" s="58">
        <v>2.9143792899747568E-3</v>
      </c>
      <c r="R14" s="58">
        <v>1.0416805882311761E-3</v>
      </c>
      <c r="S14" s="58">
        <v>1.2916728761072159E-3</v>
      </c>
      <c r="T14" s="58">
        <v>1.183950693861763E-3</v>
      </c>
      <c r="U14" s="58">
        <v>8.4819338227567359E-4</v>
      </c>
      <c r="V14" s="58">
        <v>8.9001949402789989E-4</v>
      </c>
      <c r="W14" s="58">
        <v>3.0533027226979539E-4</v>
      </c>
      <c r="X14" s="58">
        <v>1.7712873266865685E-3</v>
      </c>
      <c r="Y14" s="58">
        <v>1.6480509690372971E-3</v>
      </c>
      <c r="Z14" s="58">
        <v>1.5696850864775135E-2</v>
      </c>
      <c r="AA14" s="58">
        <v>2.2438893814109392E-2</v>
      </c>
      <c r="AB14" s="58">
        <v>1.8110260720213642E-2</v>
      </c>
      <c r="AC14" s="58">
        <v>1.2137041481617209E-2</v>
      </c>
      <c r="AD14" s="58">
        <v>1.5934341272559132E-3</v>
      </c>
      <c r="AE14" s="58">
        <v>3.9354588462823701E-4</v>
      </c>
      <c r="AF14" s="58">
        <v>3.5956953795649165E-4</v>
      </c>
      <c r="AG14" s="58">
        <v>0.13763007528749258</v>
      </c>
      <c r="AH14" s="58">
        <v>8.0208256749393734E-4</v>
      </c>
      <c r="AI14" s="58">
        <v>7.5693349518578075E-3</v>
      </c>
      <c r="AJ14" s="58">
        <v>3.0719017455099612E-3</v>
      </c>
      <c r="AK14" s="58">
        <v>1.973619676262489E-3</v>
      </c>
      <c r="AL14" s="58">
        <v>3.3028546938296921E-3</v>
      </c>
      <c r="AM14" s="58">
        <v>1.9410195043681846E-3</v>
      </c>
      <c r="AN14" s="58">
        <v>3.6081221406964719E-3</v>
      </c>
      <c r="AO14" s="58">
        <v>0</v>
      </c>
      <c r="AP14" s="65">
        <v>8.9211276290844174E-3</v>
      </c>
      <c r="AQ14" s="4">
        <v>1.1056621539794668E-2</v>
      </c>
    </row>
    <row r="15" spans="2:43" ht="12.9" customHeight="1" x14ac:dyDescent="0.15">
      <c r="B15" s="22" t="s">
        <v>135</v>
      </c>
      <c r="C15" s="23" t="s">
        <v>180</v>
      </c>
      <c r="D15" s="58">
        <v>9.1405706493364446E-3</v>
      </c>
      <c r="E15" s="58">
        <v>5.753214570794387E-3</v>
      </c>
      <c r="F15" s="58">
        <v>1.8386829572654886E-2</v>
      </c>
      <c r="G15" s="58">
        <v>3.6031635851041565E-3</v>
      </c>
      <c r="H15" s="58">
        <v>1.5539722868537682E-2</v>
      </c>
      <c r="I15" s="58">
        <v>3.6371402997630651E-3</v>
      </c>
      <c r="J15" s="58">
        <v>6.1722682745109139E-3</v>
      </c>
      <c r="K15" s="58">
        <v>5.4263693363324525E-2</v>
      </c>
      <c r="L15" s="58">
        <v>7.5554080650850394E-4</v>
      </c>
      <c r="M15" s="58">
        <v>0.15858218101182731</v>
      </c>
      <c r="N15" s="58">
        <v>1.5474508239865863E-3</v>
      </c>
      <c r="O15" s="58">
        <v>1.2229751646287371E-3</v>
      </c>
      <c r="P15" s="58">
        <v>1.7050759932543203E-3</v>
      </c>
      <c r="Q15" s="58">
        <v>2.6250239615828192E-3</v>
      </c>
      <c r="R15" s="58">
        <v>1.2345962560009353E-2</v>
      </c>
      <c r="S15" s="58">
        <v>1.3678775275399745E-2</v>
      </c>
      <c r="T15" s="58">
        <v>6.414556754560824E-2</v>
      </c>
      <c r="U15" s="58">
        <v>1.0656434474896399E-2</v>
      </c>
      <c r="V15" s="58">
        <v>4.7205419115587934E-2</v>
      </c>
      <c r="W15" s="58">
        <v>4.7868890073251617E-2</v>
      </c>
      <c r="X15" s="58">
        <v>4.603493980974744E-2</v>
      </c>
      <c r="Y15" s="58">
        <v>4.6425296023559104E-2</v>
      </c>
      <c r="Z15" s="58">
        <v>1.4401358728661929E-2</v>
      </c>
      <c r="AA15" s="58">
        <v>0</v>
      </c>
      <c r="AB15" s="58">
        <v>4.807595447297066E-2</v>
      </c>
      <c r="AC15" s="58">
        <v>2.045152150662256E-2</v>
      </c>
      <c r="AD15" s="58">
        <v>7.0346054563713593E-3</v>
      </c>
      <c r="AE15" s="58">
        <v>2.6128818687306816E-3</v>
      </c>
      <c r="AF15" s="58">
        <v>6.5960730914925761E-4</v>
      </c>
      <c r="AG15" s="58">
        <v>4.6653556055109187E-3</v>
      </c>
      <c r="AH15" s="58">
        <v>1.5088138898835051E-3</v>
      </c>
      <c r="AI15" s="58">
        <v>1.6685436253078981E-3</v>
      </c>
      <c r="AJ15" s="58">
        <v>1.919314890572261E-3</v>
      </c>
      <c r="AK15" s="58">
        <v>2.3093082948211162E-3</v>
      </c>
      <c r="AL15" s="58">
        <v>8.262367228181371E-3</v>
      </c>
      <c r="AM15" s="58">
        <v>1.0741356201883588E-2</v>
      </c>
      <c r="AN15" s="58">
        <v>2.4240132374106918E-3</v>
      </c>
      <c r="AO15" s="58">
        <v>4.6101975326634667E-2</v>
      </c>
      <c r="AP15" s="65">
        <v>2.0580853213399016E-3</v>
      </c>
      <c r="AQ15" s="4">
        <v>1.0095068000901659E-2</v>
      </c>
    </row>
    <row r="16" spans="2:43" ht="12.9" customHeight="1" x14ac:dyDescent="0.15">
      <c r="B16" s="22" t="s">
        <v>136</v>
      </c>
      <c r="C16" s="23" t="s">
        <v>5</v>
      </c>
      <c r="D16" s="58">
        <v>3.0161284617201065E-3</v>
      </c>
      <c r="E16" s="58">
        <v>2.6718462257937147E-4</v>
      </c>
      <c r="F16" s="58">
        <v>4.0499591653866057E-5</v>
      </c>
      <c r="G16" s="58">
        <v>5.3991020372755937E-5</v>
      </c>
      <c r="H16" s="58">
        <v>9.62444649760638E-4</v>
      </c>
      <c r="I16" s="58">
        <v>8.0205731754689295E-5</v>
      </c>
      <c r="J16" s="58">
        <v>8.1402846113980977E-4</v>
      </c>
      <c r="K16" s="58">
        <v>1.6230702452973828E-2</v>
      </c>
      <c r="L16" s="58">
        <v>2.594510432515805E-2</v>
      </c>
      <c r="M16" s="58">
        <v>2.1044195908464743E-3</v>
      </c>
      <c r="N16" s="58">
        <v>0.15188112340110699</v>
      </c>
      <c r="O16" s="58">
        <v>1.3536932663440171E-2</v>
      </c>
      <c r="P16" s="58">
        <v>1.9654206876805417E-4</v>
      </c>
      <c r="Q16" s="58">
        <v>6.2101915322025966E-3</v>
      </c>
      <c r="R16" s="58">
        <v>4.9608041441130749E-3</v>
      </c>
      <c r="S16" s="58">
        <v>4.694602036198035E-3</v>
      </c>
      <c r="T16" s="58">
        <v>3.3687343816309044E-3</v>
      </c>
      <c r="U16" s="58">
        <v>4.1985557568197933E-2</v>
      </c>
      <c r="V16" s="58">
        <v>6.9722331075795854E-3</v>
      </c>
      <c r="W16" s="58">
        <v>2.3600122223375675E-3</v>
      </c>
      <c r="X16" s="58">
        <v>3.746937816732476E-3</v>
      </c>
      <c r="Y16" s="58">
        <v>2.5856616491106272E-3</v>
      </c>
      <c r="Z16" s="58">
        <v>5.5107220255269262E-2</v>
      </c>
      <c r="AA16" s="58">
        <v>7.2569817994433991E-5</v>
      </c>
      <c r="AB16" s="58">
        <v>7.0783544715692457E-3</v>
      </c>
      <c r="AC16" s="58">
        <v>4.9680282268110972E-4</v>
      </c>
      <c r="AD16" s="58">
        <v>2.2681520223350347E-4</v>
      </c>
      <c r="AE16" s="58">
        <v>1.1083023647465744E-5</v>
      </c>
      <c r="AF16" s="58">
        <v>7.2651313676791416E-5</v>
      </c>
      <c r="AG16" s="58">
        <v>3.4582190248923124E-5</v>
      </c>
      <c r="AH16" s="58">
        <v>7.4800401185687373E-6</v>
      </c>
      <c r="AI16" s="58">
        <v>2.1859908217873285E-4</v>
      </c>
      <c r="AJ16" s="58">
        <v>2.5160614570868575E-3</v>
      </c>
      <c r="AK16" s="58">
        <v>6.616591652876064E-4</v>
      </c>
      <c r="AL16" s="58">
        <v>5.2004559204830178E-4</v>
      </c>
      <c r="AM16" s="58">
        <v>1.1190654914075497E-3</v>
      </c>
      <c r="AN16" s="58">
        <v>1.0266487303551705E-3</v>
      </c>
      <c r="AO16" s="58">
        <v>5.3910574569322658E-3</v>
      </c>
      <c r="AP16" s="65">
        <v>2.7534647775891057E-3</v>
      </c>
      <c r="AQ16" s="4">
        <v>7.7575821357849031E-3</v>
      </c>
    </row>
    <row r="17" spans="2:43" ht="12.9" customHeight="1" x14ac:dyDescent="0.15">
      <c r="B17" s="22" t="s">
        <v>137</v>
      </c>
      <c r="C17" s="23" t="s">
        <v>6</v>
      </c>
      <c r="D17" s="58">
        <v>3.9699703672418837E-5</v>
      </c>
      <c r="E17" s="58">
        <v>2.6659870605188066E-5</v>
      </c>
      <c r="F17" s="58">
        <v>7.9067017584633477E-5</v>
      </c>
      <c r="G17" s="58">
        <v>2.3718334246485852E-3</v>
      </c>
      <c r="H17" s="58">
        <v>0</v>
      </c>
      <c r="I17" s="58">
        <v>1.109574444640596E-5</v>
      </c>
      <c r="J17" s="58">
        <v>6.9011757200075857E-4</v>
      </c>
      <c r="K17" s="58">
        <v>4.9527171839088174E-6</v>
      </c>
      <c r="L17" s="58">
        <v>0</v>
      </c>
      <c r="M17" s="58">
        <v>3.4705854752349382E-3</v>
      </c>
      <c r="N17" s="58">
        <v>1.0309415105858038E-2</v>
      </c>
      <c r="O17" s="58">
        <v>0.23668149406998934</v>
      </c>
      <c r="P17" s="58">
        <v>5.1724972477451585E-6</v>
      </c>
      <c r="Q17" s="58">
        <v>0.20145204019067689</v>
      </c>
      <c r="R17" s="58">
        <v>9.1274501607646483E-2</v>
      </c>
      <c r="S17" s="58">
        <v>9.0591091167027626E-2</v>
      </c>
      <c r="T17" s="58">
        <v>1.368352403023834E-2</v>
      </c>
      <c r="U17" s="58">
        <v>8.8091223128194899E-3</v>
      </c>
      <c r="V17" s="58">
        <v>4.2118785859214296E-2</v>
      </c>
      <c r="W17" s="58">
        <v>3.9349032396799773E-3</v>
      </c>
      <c r="X17" s="58">
        <v>5.0188915733236701E-2</v>
      </c>
      <c r="Y17" s="58">
        <v>2.0854175903364807E-3</v>
      </c>
      <c r="Z17" s="58">
        <v>1.7587721514933905E-2</v>
      </c>
      <c r="AA17" s="58">
        <v>0</v>
      </c>
      <c r="AB17" s="58">
        <v>4.6056388878094352E-5</v>
      </c>
      <c r="AC17" s="58">
        <v>0</v>
      </c>
      <c r="AD17" s="58">
        <v>0</v>
      </c>
      <c r="AE17" s="58">
        <v>0</v>
      </c>
      <c r="AF17" s="58">
        <v>0</v>
      </c>
      <c r="AG17" s="58">
        <v>2.6526656904812657E-5</v>
      </c>
      <c r="AH17" s="58">
        <v>0</v>
      </c>
      <c r="AI17" s="58">
        <v>2.4325164620176769E-5</v>
      </c>
      <c r="AJ17" s="58">
        <v>0</v>
      </c>
      <c r="AK17" s="58">
        <v>3.4851343748594778E-6</v>
      </c>
      <c r="AL17" s="58">
        <v>4.4559551139504899E-6</v>
      </c>
      <c r="AM17" s="58">
        <v>1.648871336397173E-4</v>
      </c>
      <c r="AN17" s="58">
        <v>2.899012846218336E-5</v>
      </c>
      <c r="AO17" s="58">
        <v>2.4290121207704826E-5</v>
      </c>
      <c r="AP17" s="65">
        <v>2.5029265016621753E-3</v>
      </c>
      <c r="AQ17" s="4">
        <v>7.0960870652780296E-3</v>
      </c>
    </row>
    <row r="18" spans="2:43" ht="12.9" customHeight="1" x14ac:dyDescent="0.15">
      <c r="B18" s="22" t="s">
        <v>138</v>
      </c>
      <c r="C18" s="23" t="s">
        <v>7</v>
      </c>
      <c r="D18" s="58">
        <v>0</v>
      </c>
      <c r="E18" s="58">
        <v>0</v>
      </c>
      <c r="F18" s="58">
        <v>0</v>
      </c>
      <c r="G18" s="58">
        <v>5.0845577673463432E-5</v>
      </c>
      <c r="H18" s="58">
        <v>1.2624838885959178E-3</v>
      </c>
      <c r="I18" s="58">
        <v>7.05183934702752E-9</v>
      </c>
      <c r="J18" s="58">
        <v>2.5932689533001856E-4</v>
      </c>
      <c r="K18" s="58">
        <v>9.6302881842287545E-3</v>
      </c>
      <c r="L18" s="58">
        <v>0</v>
      </c>
      <c r="M18" s="58">
        <v>1.5129828454465836E-3</v>
      </c>
      <c r="N18" s="58">
        <v>8.0350899823461756E-4</v>
      </c>
      <c r="O18" s="58">
        <v>2.4902291677884247E-3</v>
      </c>
      <c r="P18" s="58">
        <v>0.62334387690679627</v>
      </c>
      <c r="Q18" s="58">
        <v>4.1100011806547196E-2</v>
      </c>
      <c r="R18" s="58">
        <v>3.123552945806625E-2</v>
      </c>
      <c r="S18" s="58">
        <v>2.2591768441777245E-2</v>
      </c>
      <c r="T18" s="58">
        <v>5.339358951257913E-2</v>
      </c>
      <c r="U18" s="58">
        <v>5.9278233615349403E-2</v>
      </c>
      <c r="V18" s="58">
        <v>8.1646011557427414E-2</v>
      </c>
      <c r="W18" s="58">
        <v>1.3311936498847933E-2</v>
      </c>
      <c r="X18" s="58">
        <v>2.271182603457763E-2</v>
      </c>
      <c r="Y18" s="58">
        <v>6.2280268536768586E-3</v>
      </c>
      <c r="Z18" s="58">
        <v>6.991599994341343E-3</v>
      </c>
      <c r="AA18" s="58">
        <v>6.4377912142806089E-4</v>
      </c>
      <c r="AB18" s="58">
        <v>1.2931751332151707E-4</v>
      </c>
      <c r="AC18" s="58">
        <v>3.6713678532026919E-6</v>
      </c>
      <c r="AD18" s="58">
        <v>1.2044179426697511E-5</v>
      </c>
      <c r="AE18" s="58">
        <v>0</v>
      </c>
      <c r="AF18" s="58">
        <v>0</v>
      </c>
      <c r="AG18" s="58">
        <v>1.1128121665795266E-6</v>
      </c>
      <c r="AH18" s="58">
        <v>1.1634429589072897E-4</v>
      </c>
      <c r="AI18" s="58">
        <v>1.549773974588438E-4</v>
      </c>
      <c r="AJ18" s="58">
        <v>3.3330100788408321E-5</v>
      </c>
      <c r="AK18" s="58">
        <v>1.5189030131027177E-3</v>
      </c>
      <c r="AL18" s="58">
        <v>2.2732759271045929E-4</v>
      </c>
      <c r="AM18" s="58">
        <v>3.2578056087471745E-4</v>
      </c>
      <c r="AN18" s="58">
        <v>3.9843662155651389E-4</v>
      </c>
      <c r="AO18" s="58">
        <v>9.6553231800626689E-4</v>
      </c>
      <c r="AP18" s="65">
        <v>2.1801225413992523E-3</v>
      </c>
      <c r="AQ18" s="4">
        <v>6.2218033311951301E-3</v>
      </c>
    </row>
    <row r="19" spans="2:43" ht="12.9" customHeight="1" x14ac:dyDescent="0.15">
      <c r="B19" s="22" t="s">
        <v>139</v>
      </c>
      <c r="C19" s="23" t="s">
        <v>8</v>
      </c>
      <c r="D19" s="58">
        <v>2.5225666747578277E-3</v>
      </c>
      <c r="E19" s="58">
        <v>1.2304080376747289E-3</v>
      </c>
      <c r="F19" s="58">
        <v>1.7672519240542707E-3</v>
      </c>
      <c r="G19" s="58">
        <v>9.1606830299151929E-3</v>
      </c>
      <c r="H19" s="58">
        <v>7.8407550933443145E-3</v>
      </c>
      <c r="I19" s="58">
        <v>2.8432493023368851E-3</v>
      </c>
      <c r="J19" s="58">
        <v>2.3944163773776481E-3</v>
      </c>
      <c r="K19" s="58">
        <v>1.8839999714725372E-2</v>
      </c>
      <c r="L19" s="58">
        <v>1.3357627518382389E-4</v>
      </c>
      <c r="M19" s="58">
        <v>1.7952439978268793E-2</v>
      </c>
      <c r="N19" s="58">
        <v>6.9940771995298644E-3</v>
      </c>
      <c r="O19" s="58">
        <v>1.2633719677152223E-2</v>
      </c>
      <c r="P19" s="58">
        <v>3.9204923048516676E-4</v>
      </c>
      <c r="Q19" s="58">
        <v>6.4428733805653449E-2</v>
      </c>
      <c r="R19" s="58">
        <v>4.3636630427678194E-2</v>
      </c>
      <c r="S19" s="58">
        <v>3.3049622262540136E-2</v>
      </c>
      <c r="T19" s="58">
        <v>2.1043443049186487E-2</v>
      </c>
      <c r="U19" s="58">
        <v>2.4910744989691098E-2</v>
      </c>
      <c r="V19" s="58">
        <v>3.3346304364635461E-2</v>
      </c>
      <c r="W19" s="58">
        <v>5.0881984532255939E-2</v>
      </c>
      <c r="X19" s="58">
        <v>1.1317878770902581E-2</v>
      </c>
      <c r="Y19" s="58">
        <v>6.8427177031111118E-3</v>
      </c>
      <c r="Z19" s="58">
        <v>8.2120384928408729E-2</v>
      </c>
      <c r="AA19" s="58">
        <v>5.813307784744852E-4</v>
      </c>
      <c r="AB19" s="58">
        <v>7.6601344428597125E-4</v>
      </c>
      <c r="AC19" s="58">
        <v>1.5252864626487549E-4</v>
      </c>
      <c r="AD19" s="58">
        <v>2.3775319651602343E-3</v>
      </c>
      <c r="AE19" s="58">
        <v>1.1389254969313018E-4</v>
      </c>
      <c r="AF19" s="58">
        <v>3.0274789858819953E-4</v>
      </c>
      <c r="AG19" s="58">
        <v>8.3821817810204023E-4</v>
      </c>
      <c r="AH19" s="58">
        <v>4.7692744046231537E-4</v>
      </c>
      <c r="AI19" s="58">
        <v>3.0865638860072247E-3</v>
      </c>
      <c r="AJ19" s="58">
        <v>1.8367984822271867E-4</v>
      </c>
      <c r="AK19" s="58">
        <v>4.0018694055401187E-4</v>
      </c>
      <c r="AL19" s="58">
        <v>2.4458038886351736E-3</v>
      </c>
      <c r="AM19" s="58">
        <v>1.113520238142324E-3</v>
      </c>
      <c r="AN19" s="58">
        <v>2.5816482297833883E-3</v>
      </c>
      <c r="AO19" s="58">
        <v>3.8931666491238016E-4</v>
      </c>
      <c r="AP19" s="65">
        <v>3.032831761220735E-3</v>
      </c>
      <c r="AQ19" s="4">
        <v>1.1903320538497502E-2</v>
      </c>
    </row>
    <row r="20" spans="2:43" ht="12.9" customHeight="1" x14ac:dyDescent="0.15">
      <c r="B20" s="22" t="s">
        <v>140</v>
      </c>
      <c r="C20" s="23" t="s">
        <v>39</v>
      </c>
      <c r="D20" s="58">
        <v>0</v>
      </c>
      <c r="E20" s="58">
        <v>3.8323563994957845E-5</v>
      </c>
      <c r="F20" s="58">
        <v>0</v>
      </c>
      <c r="G20" s="58">
        <v>4.4534733705384804E-3</v>
      </c>
      <c r="H20" s="58">
        <v>0</v>
      </c>
      <c r="I20" s="58">
        <v>0</v>
      </c>
      <c r="J20" s="58">
        <v>1.9510472818677461E-5</v>
      </c>
      <c r="K20" s="58">
        <v>1.3354418464633157E-5</v>
      </c>
      <c r="L20" s="58">
        <v>0</v>
      </c>
      <c r="M20" s="58">
        <v>2.0374070262726824E-4</v>
      </c>
      <c r="N20" s="58">
        <v>1.1071865473158434E-4</v>
      </c>
      <c r="O20" s="58">
        <v>1.6782287732366207E-3</v>
      </c>
      <c r="P20" s="58">
        <v>1.2567187833807504E-4</v>
      </c>
      <c r="Q20" s="58">
        <v>1.0298881364649672E-3</v>
      </c>
      <c r="R20" s="58">
        <v>0.15490686674506104</v>
      </c>
      <c r="S20" s="58">
        <v>4.7755853135998817E-2</v>
      </c>
      <c r="T20" s="58">
        <v>7.2174916974257434E-3</v>
      </c>
      <c r="U20" s="58">
        <v>2.2651325518489593E-3</v>
      </c>
      <c r="V20" s="58">
        <v>1.0878274794051554E-2</v>
      </c>
      <c r="W20" s="58">
        <v>1.0969270998419042E-3</v>
      </c>
      <c r="X20" s="58">
        <v>9.168499120080548E-3</v>
      </c>
      <c r="Y20" s="58">
        <v>3.4726877425657365E-5</v>
      </c>
      <c r="Z20" s="58">
        <v>6.0001345259739821E-3</v>
      </c>
      <c r="AA20" s="58">
        <v>0</v>
      </c>
      <c r="AB20" s="58">
        <v>1.7510434390435186E-2</v>
      </c>
      <c r="AC20" s="58">
        <v>0</v>
      </c>
      <c r="AD20" s="58">
        <v>4.1302696554724045E-6</v>
      </c>
      <c r="AE20" s="58">
        <v>2.8598275556143904E-8</v>
      </c>
      <c r="AF20" s="58">
        <v>0</v>
      </c>
      <c r="AG20" s="58">
        <v>2.0821981777592972E-5</v>
      </c>
      <c r="AH20" s="58">
        <v>4.0659593020780063E-6</v>
      </c>
      <c r="AI20" s="58">
        <v>2.3079410777294892E-4</v>
      </c>
      <c r="AJ20" s="58">
        <v>0</v>
      </c>
      <c r="AK20" s="58">
        <v>7.7518600209932377E-8</v>
      </c>
      <c r="AL20" s="58">
        <v>0</v>
      </c>
      <c r="AM20" s="58">
        <v>6.1672757055590832E-3</v>
      </c>
      <c r="AN20" s="58">
        <v>1.0445655243309529E-5</v>
      </c>
      <c r="AO20" s="58">
        <v>0</v>
      </c>
      <c r="AP20" s="65">
        <v>0</v>
      </c>
      <c r="AQ20" s="4">
        <v>1.9554966981286405E-3</v>
      </c>
    </row>
    <row r="21" spans="2:43" ht="12.9" customHeight="1" x14ac:dyDescent="0.15">
      <c r="B21" s="22" t="s">
        <v>141</v>
      </c>
      <c r="C21" s="23" t="s">
        <v>40</v>
      </c>
      <c r="D21" s="58">
        <v>0</v>
      </c>
      <c r="E21" s="58">
        <v>2.1224308590877321E-4</v>
      </c>
      <c r="F21" s="58">
        <v>0</v>
      </c>
      <c r="G21" s="58">
        <v>6.1648926978520114E-4</v>
      </c>
      <c r="H21" s="58">
        <v>0</v>
      </c>
      <c r="I21" s="58">
        <v>0</v>
      </c>
      <c r="J21" s="58">
        <v>2.5069012995637207E-5</v>
      </c>
      <c r="K21" s="58">
        <v>0</v>
      </c>
      <c r="L21" s="58">
        <v>8.7659430589384429E-5</v>
      </c>
      <c r="M21" s="58">
        <v>1.5936183676780874E-3</v>
      </c>
      <c r="N21" s="58">
        <v>2.7210114736083286E-4</v>
      </c>
      <c r="O21" s="58">
        <v>1.7270671061365415E-3</v>
      </c>
      <c r="P21" s="58">
        <v>3.1851035706463567E-5</v>
      </c>
      <c r="Q21" s="58">
        <v>5.1001276237685209E-4</v>
      </c>
      <c r="R21" s="58">
        <v>3.4870254180870402E-3</v>
      </c>
      <c r="S21" s="58">
        <v>0.11587331673782618</v>
      </c>
      <c r="T21" s="58">
        <v>7.3942167341592337E-4</v>
      </c>
      <c r="U21" s="58">
        <v>2.5489777556956224E-3</v>
      </c>
      <c r="V21" s="58">
        <v>1.7785405390539283E-3</v>
      </c>
      <c r="W21" s="58">
        <v>9.4876635074213898E-4</v>
      </c>
      <c r="X21" s="58">
        <v>1.0167493425774423E-3</v>
      </c>
      <c r="Y21" s="58">
        <v>1.7494271015244533E-5</v>
      </c>
      <c r="Z21" s="58">
        <v>7.4595168238119372E-5</v>
      </c>
      <c r="AA21" s="58">
        <v>4.1010005304616772E-6</v>
      </c>
      <c r="AB21" s="58">
        <v>4.7760706114982219E-4</v>
      </c>
      <c r="AC21" s="58">
        <v>0</v>
      </c>
      <c r="AD21" s="58">
        <v>2.7531549822867187E-6</v>
      </c>
      <c r="AE21" s="58">
        <v>0</v>
      </c>
      <c r="AF21" s="58">
        <v>0</v>
      </c>
      <c r="AG21" s="58">
        <v>2.390289166752035E-5</v>
      </c>
      <c r="AH21" s="58">
        <v>2.2987762509912856E-6</v>
      </c>
      <c r="AI21" s="58">
        <v>1.5454658033166102E-5</v>
      </c>
      <c r="AJ21" s="58">
        <v>0</v>
      </c>
      <c r="AK21" s="58">
        <v>0</v>
      </c>
      <c r="AL21" s="58">
        <v>0</v>
      </c>
      <c r="AM21" s="58">
        <v>9.5810151526582142E-3</v>
      </c>
      <c r="AN21" s="58">
        <v>6.4546550005919909E-6</v>
      </c>
      <c r="AO21" s="58">
        <v>0</v>
      </c>
      <c r="AP21" s="65">
        <v>0</v>
      </c>
      <c r="AQ21" s="4">
        <v>1.4050170711754936E-3</v>
      </c>
    </row>
    <row r="22" spans="2:43" ht="12.9" customHeight="1" x14ac:dyDescent="0.15">
      <c r="B22" s="22" t="s">
        <v>142</v>
      </c>
      <c r="C22" s="23" t="s">
        <v>41</v>
      </c>
      <c r="D22" s="58">
        <v>1.1266668851320429E-5</v>
      </c>
      <c r="E22" s="58">
        <v>3.5374779374583321E-5</v>
      </c>
      <c r="F22" s="58">
        <v>2.9811232824676195E-6</v>
      </c>
      <c r="G22" s="58">
        <v>0</v>
      </c>
      <c r="H22" s="58">
        <v>0</v>
      </c>
      <c r="I22" s="58">
        <v>0</v>
      </c>
      <c r="J22" s="58">
        <v>0</v>
      </c>
      <c r="K22" s="58">
        <v>0</v>
      </c>
      <c r="L22" s="58">
        <v>0</v>
      </c>
      <c r="M22" s="58">
        <v>0</v>
      </c>
      <c r="N22" s="58">
        <v>0</v>
      </c>
      <c r="O22" s="58">
        <v>0</v>
      </c>
      <c r="P22" s="58">
        <v>0</v>
      </c>
      <c r="Q22" s="58">
        <v>2.2360000204854403E-5</v>
      </c>
      <c r="R22" s="58">
        <v>1.9098305543260288E-3</v>
      </c>
      <c r="S22" s="58">
        <v>3.9599629545819543E-3</v>
      </c>
      <c r="T22" s="58">
        <v>0.13190964755047224</v>
      </c>
      <c r="U22" s="58">
        <v>6.394682528138479E-5</v>
      </c>
      <c r="V22" s="58">
        <v>4.3518548817727528E-4</v>
      </c>
      <c r="W22" s="58">
        <v>1.4136749417598439E-3</v>
      </c>
      <c r="X22" s="58">
        <v>3.0504635132287103E-4</v>
      </c>
      <c r="Y22" s="58">
        <v>4.9701825538738542E-5</v>
      </c>
      <c r="Z22" s="58">
        <v>1.3605579010049599E-4</v>
      </c>
      <c r="AA22" s="58">
        <v>0</v>
      </c>
      <c r="AB22" s="58">
        <v>1.570015160561664E-4</v>
      </c>
      <c r="AC22" s="58">
        <v>2.3029489260998705E-5</v>
      </c>
      <c r="AD22" s="58">
        <v>6.5874395933476684E-4</v>
      </c>
      <c r="AE22" s="58">
        <v>1.1987760271748662E-5</v>
      </c>
      <c r="AF22" s="58">
        <v>0</v>
      </c>
      <c r="AG22" s="58">
        <v>8.8968916727555625E-6</v>
      </c>
      <c r="AH22" s="58">
        <v>1.0530085615208438E-4</v>
      </c>
      <c r="AI22" s="58">
        <v>2.6312702189218171E-3</v>
      </c>
      <c r="AJ22" s="58">
        <v>0</v>
      </c>
      <c r="AK22" s="58">
        <v>1.0783939725778336E-2</v>
      </c>
      <c r="AL22" s="58">
        <v>0</v>
      </c>
      <c r="AM22" s="58">
        <v>3.1537690714909428E-3</v>
      </c>
      <c r="AN22" s="58">
        <v>8.712522059066899E-4</v>
      </c>
      <c r="AO22" s="58">
        <v>2.344671422132619E-2</v>
      </c>
      <c r="AP22" s="65">
        <v>0</v>
      </c>
      <c r="AQ22" s="4">
        <v>1.9512502680618636E-3</v>
      </c>
    </row>
    <row r="23" spans="2:43" ht="12.9" customHeight="1" x14ac:dyDescent="0.15">
      <c r="B23" s="22" t="s">
        <v>143</v>
      </c>
      <c r="C23" s="23" t="s">
        <v>42</v>
      </c>
      <c r="D23" s="58">
        <v>0</v>
      </c>
      <c r="E23" s="58">
        <v>0</v>
      </c>
      <c r="F23" s="58">
        <v>1.143952100730736E-5</v>
      </c>
      <c r="G23" s="58">
        <v>1.2317541707061816E-5</v>
      </c>
      <c r="H23" s="58">
        <v>1.1753975524814806E-6</v>
      </c>
      <c r="I23" s="58">
        <v>0</v>
      </c>
      <c r="J23" s="58">
        <v>1.692893509121293E-6</v>
      </c>
      <c r="K23" s="58">
        <v>9.384646025033575E-6</v>
      </c>
      <c r="L23" s="58">
        <v>0</v>
      </c>
      <c r="M23" s="58">
        <v>0</v>
      </c>
      <c r="N23" s="58">
        <v>2.5400538826793191E-7</v>
      </c>
      <c r="O23" s="58">
        <v>7.3291607791980418E-7</v>
      </c>
      <c r="P23" s="58">
        <v>2.3414645523664655E-6</v>
      </c>
      <c r="Q23" s="58">
        <v>2.6094090201704589E-4</v>
      </c>
      <c r="R23" s="58">
        <v>1.7746056824630451E-3</v>
      </c>
      <c r="S23" s="58">
        <v>2.3893762678427834E-2</v>
      </c>
      <c r="T23" s="58">
        <v>0.12142470071195166</v>
      </c>
      <c r="U23" s="58">
        <v>0.32286984687034614</v>
      </c>
      <c r="V23" s="58">
        <v>0.10191577202109071</v>
      </c>
      <c r="W23" s="58">
        <v>0.32627444113369908</v>
      </c>
      <c r="X23" s="58">
        <v>1.5390117404627942E-2</v>
      </c>
      <c r="Y23" s="58">
        <v>8.1181995183986168E-4</v>
      </c>
      <c r="Z23" s="58">
        <v>2.6130822548722874E-4</v>
      </c>
      <c r="AA23" s="58">
        <v>3.7807896856229364E-6</v>
      </c>
      <c r="AB23" s="58">
        <v>3.4107786032323327E-5</v>
      </c>
      <c r="AC23" s="58">
        <v>0</v>
      </c>
      <c r="AD23" s="58">
        <v>3.1458963167701977E-5</v>
      </c>
      <c r="AE23" s="58">
        <v>4.3184919557808017E-5</v>
      </c>
      <c r="AF23" s="58">
        <v>0</v>
      </c>
      <c r="AG23" s="58">
        <v>4.623773658515863E-6</v>
      </c>
      <c r="AH23" s="58">
        <v>7.264192783865682E-4</v>
      </c>
      <c r="AI23" s="58">
        <v>1.3102212609887769E-3</v>
      </c>
      <c r="AJ23" s="58">
        <v>3.7392400931109647E-4</v>
      </c>
      <c r="AK23" s="58">
        <v>1.6773000973006417E-6</v>
      </c>
      <c r="AL23" s="58">
        <v>0</v>
      </c>
      <c r="AM23" s="58">
        <v>9.7387367372129639E-3</v>
      </c>
      <c r="AN23" s="58">
        <v>1.2670942110727016E-5</v>
      </c>
      <c r="AO23" s="58">
        <v>3.2057562189457552E-2</v>
      </c>
      <c r="AP23" s="65">
        <v>0</v>
      </c>
      <c r="AQ23" s="4">
        <v>1.6556221811096117E-2</v>
      </c>
    </row>
    <row r="24" spans="2:43" ht="12.9" customHeight="1" x14ac:dyDescent="0.15">
      <c r="B24" s="22" t="s">
        <v>144</v>
      </c>
      <c r="C24" s="23" t="s">
        <v>43</v>
      </c>
      <c r="D24" s="58">
        <v>4.7899555905624881E-5</v>
      </c>
      <c r="E24" s="58">
        <v>0</v>
      </c>
      <c r="F24" s="58">
        <v>1.7754136603341027E-3</v>
      </c>
      <c r="G24" s="58">
        <v>1.2009372797815697E-4</v>
      </c>
      <c r="H24" s="58">
        <v>0</v>
      </c>
      <c r="I24" s="58">
        <v>0</v>
      </c>
      <c r="J24" s="58">
        <v>1.2702180360257431E-5</v>
      </c>
      <c r="K24" s="58">
        <v>5.6291395561348832E-6</v>
      </c>
      <c r="L24" s="58">
        <v>0</v>
      </c>
      <c r="M24" s="58">
        <v>1.667475979844463E-5</v>
      </c>
      <c r="N24" s="58">
        <v>1.5191677599517953E-5</v>
      </c>
      <c r="O24" s="58">
        <v>0</v>
      </c>
      <c r="P24" s="58">
        <v>1.1497605020920334E-7</v>
      </c>
      <c r="Q24" s="58">
        <v>2.0771858561129266E-4</v>
      </c>
      <c r="R24" s="58">
        <v>1.6599735386613079E-2</v>
      </c>
      <c r="S24" s="58">
        <v>3.2671477300943642E-2</v>
      </c>
      <c r="T24" s="58">
        <v>1.6165596795557232E-2</v>
      </c>
      <c r="U24" s="58">
        <v>8.6728635274724696E-3</v>
      </c>
      <c r="V24" s="58">
        <v>0.12237301396479534</v>
      </c>
      <c r="W24" s="58">
        <v>1.1535197317313131E-2</v>
      </c>
      <c r="X24" s="58">
        <v>3.2527454956351849E-2</v>
      </c>
      <c r="Y24" s="58">
        <v>4.7863888977239116E-4</v>
      </c>
      <c r="Z24" s="58">
        <v>7.1284104893174511E-3</v>
      </c>
      <c r="AA24" s="58">
        <v>3.9091074210520257E-6</v>
      </c>
      <c r="AB24" s="58">
        <v>3.8141585838935056E-4</v>
      </c>
      <c r="AC24" s="58">
        <v>0</v>
      </c>
      <c r="AD24" s="58">
        <v>1.8553414827833834E-4</v>
      </c>
      <c r="AE24" s="58">
        <v>2.8433344399918883E-6</v>
      </c>
      <c r="AF24" s="58">
        <v>2.0230118789774706E-5</v>
      </c>
      <c r="AG24" s="58">
        <v>1.3726428294351286E-4</v>
      </c>
      <c r="AH24" s="58">
        <v>1.7067193914852211E-4</v>
      </c>
      <c r="AI24" s="58">
        <v>1.3483835095034627E-3</v>
      </c>
      <c r="AJ24" s="58">
        <v>1.0583352227796074E-3</v>
      </c>
      <c r="AK24" s="58">
        <v>5.7734150494916835E-5</v>
      </c>
      <c r="AL24" s="58">
        <v>0</v>
      </c>
      <c r="AM24" s="58">
        <v>5.5777843269095104E-3</v>
      </c>
      <c r="AN24" s="58">
        <v>1.0278200106228617E-4</v>
      </c>
      <c r="AO24" s="58">
        <v>0</v>
      </c>
      <c r="AP24" s="65">
        <v>2.3037110820525779E-4</v>
      </c>
      <c r="AQ24" s="4">
        <v>4.8592442873617641E-3</v>
      </c>
    </row>
    <row r="25" spans="2:43" ht="12.9" customHeight="1" x14ac:dyDescent="0.15">
      <c r="B25" s="22" t="s">
        <v>145</v>
      </c>
      <c r="C25" s="23" t="s">
        <v>181</v>
      </c>
      <c r="D25" s="58">
        <v>8.2592057568224671E-7</v>
      </c>
      <c r="E25" s="58">
        <v>1.1115727594527978E-4</v>
      </c>
      <c r="F25" s="58">
        <v>4.2376376795242104E-5</v>
      </c>
      <c r="G25" s="58">
        <v>9.4908670419257615E-6</v>
      </c>
      <c r="H25" s="58">
        <v>9.7171435747190712E-6</v>
      </c>
      <c r="I25" s="58">
        <v>2.738733474073864E-6</v>
      </c>
      <c r="J25" s="58">
        <v>3.1387625143827955E-6</v>
      </c>
      <c r="K25" s="58">
        <v>7.9112921583609038E-5</v>
      </c>
      <c r="L25" s="58">
        <v>6.2613878992417459E-5</v>
      </c>
      <c r="M25" s="58">
        <v>8.3228299522385101E-7</v>
      </c>
      <c r="N25" s="58">
        <v>2.0704358025274843E-5</v>
      </c>
      <c r="O25" s="58">
        <v>1.1859879040727857E-6</v>
      </c>
      <c r="P25" s="58">
        <v>1.2076284545500384E-6</v>
      </c>
      <c r="Q25" s="58">
        <v>4.7177302457081461E-5</v>
      </c>
      <c r="R25" s="58">
        <v>2.8499115429251194E-4</v>
      </c>
      <c r="S25" s="58">
        <v>1.2698739348475713E-4</v>
      </c>
      <c r="T25" s="58">
        <v>3.9919590735076695E-5</v>
      </c>
      <c r="U25" s="58">
        <v>2.4675435372425401E-5</v>
      </c>
      <c r="V25" s="58">
        <v>3.6121724408675076E-5</v>
      </c>
      <c r="W25" s="58">
        <v>5.4394667893167291E-2</v>
      </c>
      <c r="X25" s="58">
        <v>2.3956698735466768E-3</v>
      </c>
      <c r="Y25" s="58">
        <v>1.2986702868822071E-5</v>
      </c>
      <c r="Z25" s="58">
        <v>1.7971863166630075E-3</v>
      </c>
      <c r="AA25" s="58">
        <v>1.0682419071489123E-5</v>
      </c>
      <c r="AB25" s="58">
        <v>4.4285305789960487E-6</v>
      </c>
      <c r="AC25" s="58">
        <v>2.6533976757237637E-5</v>
      </c>
      <c r="AD25" s="58">
        <v>2.0745967924611525E-4</v>
      </c>
      <c r="AE25" s="58">
        <v>1.0498785596825791E-4</v>
      </c>
      <c r="AF25" s="58">
        <v>4.0587253801063299E-5</v>
      </c>
      <c r="AG25" s="58">
        <v>8.3966874159324708E-5</v>
      </c>
      <c r="AH25" s="58">
        <v>1.1748848657412998E-4</v>
      </c>
      <c r="AI25" s="58">
        <v>1.3361872295690992E-3</v>
      </c>
      <c r="AJ25" s="58">
        <v>4.7563527273269946E-5</v>
      </c>
      <c r="AK25" s="58">
        <v>1.5021663960660743E-5</v>
      </c>
      <c r="AL25" s="58">
        <v>5.6640825794279603E-5</v>
      </c>
      <c r="AM25" s="58">
        <v>1.1598593045464495E-3</v>
      </c>
      <c r="AN25" s="58">
        <v>8.5222921318873126E-5</v>
      </c>
      <c r="AO25" s="58">
        <v>0</v>
      </c>
      <c r="AP25" s="65">
        <v>0</v>
      </c>
      <c r="AQ25" s="4">
        <v>6.1797035867534455E-4</v>
      </c>
    </row>
    <row r="26" spans="2:43" ht="12.9" customHeight="1" x14ac:dyDescent="0.15">
      <c r="B26" s="22" t="s">
        <v>146</v>
      </c>
      <c r="C26" s="23" t="s">
        <v>44</v>
      </c>
      <c r="D26" s="58">
        <v>0</v>
      </c>
      <c r="E26" s="58">
        <v>0</v>
      </c>
      <c r="F26" s="58">
        <v>4.8086771890341974E-2</v>
      </c>
      <c r="G26" s="58">
        <v>2.1422659713315941E-4</v>
      </c>
      <c r="H26" s="58">
        <v>0</v>
      </c>
      <c r="I26" s="58">
        <v>0</v>
      </c>
      <c r="J26" s="58">
        <v>0</v>
      </c>
      <c r="K26" s="58">
        <v>0</v>
      </c>
      <c r="L26" s="58">
        <v>0</v>
      </c>
      <c r="M26" s="58">
        <v>0</v>
      </c>
      <c r="N26" s="58">
        <v>0</v>
      </c>
      <c r="O26" s="58">
        <v>0</v>
      </c>
      <c r="P26" s="58">
        <v>0</v>
      </c>
      <c r="Q26" s="58">
        <v>0</v>
      </c>
      <c r="R26" s="58">
        <v>0</v>
      </c>
      <c r="S26" s="58">
        <v>1.8424678079598898E-4</v>
      </c>
      <c r="T26" s="58">
        <v>0</v>
      </c>
      <c r="U26" s="58">
        <v>0</v>
      </c>
      <c r="V26" s="58">
        <v>0</v>
      </c>
      <c r="W26" s="58">
        <v>0</v>
      </c>
      <c r="X26" s="58">
        <v>0.41755512530168837</v>
      </c>
      <c r="Y26" s="58">
        <v>0</v>
      </c>
      <c r="Z26" s="58">
        <v>0</v>
      </c>
      <c r="AA26" s="58">
        <v>0</v>
      </c>
      <c r="AB26" s="58">
        <v>0</v>
      </c>
      <c r="AC26" s="58">
        <v>0</v>
      </c>
      <c r="AD26" s="58">
        <v>0</v>
      </c>
      <c r="AE26" s="58">
        <v>0</v>
      </c>
      <c r="AF26" s="58">
        <v>0</v>
      </c>
      <c r="AG26" s="58">
        <v>6.6316846407283112E-3</v>
      </c>
      <c r="AH26" s="58">
        <v>0</v>
      </c>
      <c r="AI26" s="58">
        <v>5.7347475530908744E-3</v>
      </c>
      <c r="AJ26" s="58">
        <v>2.5131983306837921E-4</v>
      </c>
      <c r="AK26" s="58">
        <v>0</v>
      </c>
      <c r="AL26" s="58">
        <v>0</v>
      </c>
      <c r="AM26" s="58">
        <v>3.0913136266525355E-2</v>
      </c>
      <c r="AN26" s="58">
        <v>3.9086691129969727E-5</v>
      </c>
      <c r="AO26" s="58">
        <v>0</v>
      </c>
      <c r="AP26" s="65">
        <v>0</v>
      </c>
      <c r="AQ26" s="4">
        <v>3.5731503338206714E-3</v>
      </c>
    </row>
    <row r="27" spans="2:43" ht="12.9" customHeight="1" x14ac:dyDescent="0.15">
      <c r="B27" s="22" t="s">
        <v>147</v>
      </c>
      <c r="C27" s="23" t="s">
        <v>9</v>
      </c>
      <c r="D27" s="58">
        <v>9.9444750023253061E-4</v>
      </c>
      <c r="E27" s="58">
        <v>1.8520595541203898E-3</v>
      </c>
      <c r="F27" s="58">
        <v>8.8419237540808097E-3</v>
      </c>
      <c r="G27" s="58">
        <v>3.475890256903421E-3</v>
      </c>
      <c r="H27" s="58">
        <v>6.1110377109812484E-3</v>
      </c>
      <c r="I27" s="58">
        <v>3.2176295137031359E-2</v>
      </c>
      <c r="J27" s="58">
        <v>2.1015806786423185E-2</v>
      </c>
      <c r="K27" s="58">
        <v>5.1567821433381135E-3</v>
      </c>
      <c r="L27" s="58">
        <v>1.0769587186695803E-3</v>
      </c>
      <c r="M27" s="58">
        <v>2.9840275282801624E-3</v>
      </c>
      <c r="N27" s="58">
        <v>1.5527106840191095E-3</v>
      </c>
      <c r="O27" s="58">
        <v>1.12101323305777E-2</v>
      </c>
      <c r="P27" s="58">
        <v>7.6076289793050991E-2</v>
      </c>
      <c r="Q27" s="58">
        <v>9.5048345511454199E-4</v>
      </c>
      <c r="R27" s="58">
        <v>1.0159140445919123E-3</v>
      </c>
      <c r="S27" s="58">
        <v>2.2968211407576196E-3</v>
      </c>
      <c r="T27" s="58">
        <v>7.9517799350528901E-3</v>
      </c>
      <c r="U27" s="58">
        <v>2.2654539378815612E-3</v>
      </c>
      <c r="V27" s="58">
        <v>6.4964275763358965E-3</v>
      </c>
      <c r="W27" s="58">
        <v>1.1590584680183764E-3</v>
      </c>
      <c r="X27" s="58">
        <v>1.1473121928487291E-3</v>
      </c>
      <c r="Y27" s="58">
        <v>4.258027468355223E-2</v>
      </c>
      <c r="Z27" s="58">
        <v>3.2188766801816665E-3</v>
      </c>
      <c r="AA27" s="58">
        <v>5.8022260563307636E-3</v>
      </c>
      <c r="AB27" s="58">
        <v>4.6213879479238733E-3</v>
      </c>
      <c r="AC27" s="58">
        <v>5.4406333977324636E-3</v>
      </c>
      <c r="AD27" s="58">
        <v>6.1501174749689375E-3</v>
      </c>
      <c r="AE27" s="58">
        <v>1.4383766837472731E-2</v>
      </c>
      <c r="AF27" s="58">
        <v>3.1558012631624403E-5</v>
      </c>
      <c r="AG27" s="58">
        <v>1.4615479512094824E-3</v>
      </c>
      <c r="AH27" s="58">
        <v>1.5166110372381863E-2</v>
      </c>
      <c r="AI27" s="58">
        <v>6.5917092285789338E-3</v>
      </c>
      <c r="AJ27" s="58">
        <v>1.1744528074148348E-2</v>
      </c>
      <c r="AK27" s="58">
        <v>3.4521506598255741E-3</v>
      </c>
      <c r="AL27" s="58">
        <v>3.7466776459462579E-2</v>
      </c>
      <c r="AM27" s="58">
        <v>7.7408276415658634E-3</v>
      </c>
      <c r="AN27" s="58">
        <v>4.9099373885476815E-3</v>
      </c>
      <c r="AO27" s="58">
        <v>0.12892386666342798</v>
      </c>
      <c r="AP27" s="65">
        <v>7.5303687165860099E-4</v>
      </c>
      <c r="AQ27" s="4">
        <v>6.7781921831119038E-3</v>
      </c>
    </row>
    <row r="28" spans="2:43" ht="12.9" customHeight="1" x14ac:dyDescent="0.15">
      <c r="B28" s="22" t="s">
        <v>148</v>
      </c>
      <c r="C28" s="23" t="s">
        <v>10</v>
      </c>
      <c r="D28" s="58">
        <v>3.6740425079659898E-3</v>
      </c>
      <c r="E28" s="58">
        <v>3.6225511086312469E-4</v>
      </c>
      <c r="F28" s="58">
        <v>2.6184363237934658E-4</v>
      </c>
      <c r="G28" s="58">
        <v>3.4512206071903103E-3</v>
      </c>
      <c r="H28" s="58">
        <v>5.6051096537643684E-4</v>
      </c>
      <c r="I28" s="58">
        <v>2.790380434330512E-3</v>
      </c>
      <c r="J28" s="58">
        <v>7.9093254973246381E-3</v>
      </c>
      <c r="K28" s="58">
        <v>2.09864277740249E-3</v>
      </c>
      <c r="L28" s="58">
        <v>6.8562197496697119E-3</v>
      </c>
      <c r="M28" s="58">
        <v>4.5545275177327101E-3</v>
      </c>
      <c r="N28" s="58">
        <v>4.6905964355610707E-3</v>
      </c>
      <c r="O28" s="58">
        <v>6.4885041215326849E-3</v>
      </c>
      <c r="P28" s="58">
        <v>5.9492214116452485E-3</v>
      </c>
      <c r="Q28" s="58">
        <v>4.2098643945327916E-3</v>
      </c>
      <c r="R28" s="58">
        <v>2.0453589641770001E-3</v>
      </c>
      <c r="S28" s="58">
        <v>1.6993665803367677E-3</v>
      </c>
      <c r="T28" s="58">
        <v>1.4460088479325949E-3</v>
      </c>
      <c r="U28" s="58">
        <v>5.4226493047998849E-3</v>
      </c>
      <c r="V28" s="58">
        <v>2.3283204070339036E-3</v>
      </c>
      <c r="W28" s="58">
        <v>2.463469127239601E-3</v>
      </c>
      <c r="X28" s="58">
        <v>1.3898456589356342E-3</v>
      </c>
      <c r="Y28" s="58">
        <v>1.9006813642471723E-3</v>
      </c>
      <c r="Z28" s="58">
        <v>8.1245133430836404E-4</v>
      </c>
      <c r="AA28" s="58">
        <v>2.0286188417988016E-2</v>
      </c>
      <c r="AB28" s="58">
        <v>4.3147537655965268E-2</v>
      </c>
      <c r="AC28" s="58">
        <v>2.9965036896412523E-3</v>
      </c>
      <c r="AD28" s="58">
        <v>4.0264593350164404E-3</v>
      </c>
      <c r="AE28" s="58">
        <v>3.6500921208498381E-3</v>
      </c>
      <c r="AF28" s="58">
        <v>1.3832910887349521E-2</v>
      </c>
      <c r="AG28" s="58">
        <v>9.6417475785711883E-3</v>
      </c>
      <c r="AH28" s="58">
        <v>7.2871676200942761E-3</v>
      </c>
      <c r="AI28" s="58">
        <v>8.8390295332295959E-3</v>
      </c>
      <c r="AJ28" s="58">
        <v>6.3018428498905939E-3</v>
      </c>
      <c r="AK28" s="58">
        <v>3.0302556701056254E-3</v>
      </c>
      <c r="AL28" s="58">
        <v>1.8406200406362691E-3</v>
      </c>
      <c r="AM28" s="58">
        <v>1.846624752712173E-3</v>
      </c>
      <c r="AN28" s="58">
        <v>2.8575978805528814E-3</v>
      </c>
      <c r="AO28" s="58">
        <v>0</v>
      </c>
      <c r="AP28" s="65">
        <v>1.4592109337075464E-2</v>
      </c>
      <c r="AQ28" s="4">
        <v>5.755350059742332E-3</v>
      </c>
    </row>
    <row r="29" spans="2:43" ht="12.9" customHeight="1" x14ac:dyDescent="0.15">
      <c r="B29" s="22" t="s">
        <v>149</v>
      </c>
      <c r="C29" s="23" t="s">
        <v>197</v>
      </c>
      <c r="D29" s="58">
        <v>1.1352493019947972E-2</v>
      </c>
      <c r="E29" s="58">
        <v>5.1196272336714267E-3</v>
      </c>
      <c r="F29" s="58">
        <v>2.1266804978360104E-3</v>
      </c>
      <c r="G29" s="58">
        <v>1.756291786727604E-2</v>
      </c>
      <c r="H29" s="58">
        <v>1.1033308150895163E-2</v>
      </c>
      <c r="I29" s="58">
        <v>1.7972875399927337E-2</v>
      </c>
      <c r="J29" s="58">
        <v>7.6701385531024222E-2</v>
      </c>
      <c r="K29" s="58">
        <v>1.4591105340647899E-2</v>
      </c>
      <c r="L29" s="58">
        <v>1.8751038068877054E-2</v>
      </c>
      <c r="M29" s="58">
        <v>2.6372533643620598E-2</v>
      </c>
      <c r="N29" s="58">
        <v>3.5895392013798162E-2</v>
      </c>
      <c r="O29" s="58">
        <v>0.11711195410469509</v>
      </c>
      <c r="P29" s="58">
        <v>2.3556180204594258E-2</v>
      </c>
      <c r="Q29" s="58">
        <v>1.9077781001271853E-2</v>
      </c>
      <c r="R29" s="58">
        <v>1.1592792245015698E-2</v>
      </c>
      <c r="S29" s="58">
        <v>9.13721621700498E-3</v>
      </c>
      <c r="T29" s="58">
        <v>1.3009985625956554E-2</v>
      </c>
      <c r="U29" s="58">
        <v>2.9414566366917427E-2</v>
      </c>
      <c r="V29" s="58">
        <v>7.7586255071177852E-3</v>
      </c>
      <c r="W29" s="58">
        <v>7.1685829305557494E-3</v>
      </c>
      <c r="X29" s="58">
        <v>1.0118649756538273E-2</v>
      </c>
      <c r="Y29" s="58">
        <v>2.1501073813340082E-2</v>
      </c>
      <c r="Z29" s="58">
        <v>2.1572664828725433E-3</v>
      </c>
      <c r="AA29" s="58">
        <v>0.1113691247230344</v>
      </c>
      <c r="AB29" s="58">
        <v>6.5369168949099901E-2</v>
      </c>
      <c r="AC29" s="58">
        <v>6.7298125374537485E-2</v>
      </c>
      <c r="AD29" s="58">
        <v>2.9101427999031173E-2</v>
      </c>
      <c r="AE29" s="58">
        <v>5.0825035428310452E-3</v>
      </c>
      <c r="AF29" s="58">
        <v>3.8018700126708658E-3</v>
      </c>
      <c r="AG29" s="58">
        <v>5.812934790735017E-3</v>
      </c>
      <c r="AH29" s="58">
        <v>7.4036156606989648E-3</v>
      </c>
      <c r="AI29" s="58">
        <v>1.0756613696156705E-2</v>
      </c>
      <c r="AJ29" s="58">
        <v>1.6506685306004663E-2</v>
      </c>
      <c r="AK29" s="58">
        <v>1.0678318777427559E-2</v>
      </c>
      <c r="AL29" s="58">
        <v>3.3496891258366318E-3</v>
      </c>
      <c r="AM29" s="58">
        <v>4.95411023533432E-3</v>
      </c>
      <c r="AN29" s="58">
        <v>2.6245796657060012E-2</v>
      </c>
      <c r="AO29" s="58">
        <v>0</v>
      </c>
      <c r="AP29" s="65">
        <v>2.7494571993880047E-3</v>
      </c>
      <c r="AQ29" s="4">
        <v>1.7314338235336825E-2</v>
      </c>
    </row>
    <row r="30" spans="2:43" ht="12.9" customHeight="1" x14ac:dyDescent="0.15">
      <c r="B30" s="22" t="s">
        <v>150</v>
      </c>
      <c r="C30" s="23" t="s">
        <v>45</v>
      </c>
      <c r="D30" s="58">
        <v>8.2511688725622257E-4</v>
      </c>
      <c r="E30" s="58">
        <v>2.4399986666249267E-4</v>
      </c>
      <c r="F30" s="58">
        <v>7.1647528830239433E-5</v>
      </c>
      <c r="G30" s="58">
        <v>6.3558929641993221E-4</v>
      </c>
      <c r="H30" s="58">
        <v>1.5481232359124217E-3</v>
      </c>
      <c r="I30" s="58">
        <v>1.193440608542169E-3</v>
      </c>
      <c r="J30" s="58">
        <v>4.3662646837199963E-3</v>
      </c>
      <c r="K30" s="58">
        <v>3.4988484890251565E-3</v>
      </c>
      <c r="L30" s="58">
        <v>4.6334270454388915E-4</v>
      </c>
      <c r="M30" s="58">
        <v>6.5879291511340352E-4</v>
      </c>
      <c r="N30" s="58">
        <v>9.7170954800866044E-4</v>
      </c>
      <c r="O30" s="58">
        <v>1.0085219132956143E-3</v>
      </c>
      <c r="P30" s="58">
        <v>9.7537874603236311E-4</v>
      </c>
      <c r="Q30" s="58">
        <v>5.5823459941665965E-4</v>
      </c>
      <c r="R30" s="58">
        <v>6.142388335138876E-4</v>
      </c>
      <c r="S30" s="58">
        <v>4.4442669220447098E-4</v>
      </c>
      <c r="T30" s="58">
        <v>4.0250259742858339E-4</v>
      </c>
      <c r="U30" s="58">
        <v>1.7067920056447867E-3</v>
      </c>
      <c r="V30" s="58">
        <v>4.6130990492329794E-4</v>
      </c>
      <c r="W30" s="58">
        <v>2.6295270405282098E-4</v>
      </c>
      <c r="X30" s="58">
        <v>6.1661525514261921E-4</v>
      </c>
      <c r="Y30" s="58">
        <v>4.0107544584903838E-4</v>
      </c>
      <c r="Z30" s="58">
        <v>8.8252399271539781E-4</v>
      </c>
      <c r="AA30" s="58">
        <v>7.3203891350195297E-4</v>
      </c>
      <c r="AB30" s="58">
        <v>5.1431990738211017E-2</v>
      </c>
      <c r="AC30" s="58">
        <v>8.2615789518478405E-3</v>
      </c>
      <c r="AD30" s="58">
        <v>3.2314874549204953E-3</v>
      </c>
      <c r="AE30" s="58">
        <v>1.1825955481115354E-3</v>
      </c>
      <c r="AF30" s="58">
        <v>4.6303545572674517E-4</v>
      </c>
      <c r="AG30" s="58">
        <v>5.3126843736773354E-3</v>
      </c>
      <c r="AH30" s="58">
        <v>2.9256915767297675E-3</v>
      </c>
      <c r="AI30" s="58">
        <v>3.9053821459105551E-3</v>
      </c>
      <c r="AJ30" s="58">
        <v>9.6849364478216217E-3</v>
      </c>
      <c r="AK30" s="58">
        <v>4.6059296881720731E-3</v>
      </c>
      <c r="AL30" s="58">
        <v>2.11754793355371E-3</v>
      </c>
      <c r="AM30" s="58">
        <v>8.7391688806759209E-4</v>
      </c>
      <c r="AN30" s="58">
        <v>8.9360034273470081E-3</v>
      </c>
      <c r="AO30" s="58">
        <v>0</v>
      </c>
      <c r="AP30" s="65">
        <v>8.0190347036880702E-4</v>
      </c>
      <c r="AQ30" s="4">
        <v>3.512591717034115E-3</v>
      </c>
    </row>
    <row r="31" spans="2:43" ht="12.9" customHeight="1" x14ac:dyDescent="0.15">
      <c r="B31" s="22" t="s">
        <v>151</v>
      </c>
      <c r="C31" s="23" t="s">
        <v>46</v>
      </c>
      <c r="D31" s="58">
        <v>2.6197860074485399E-4</v>
      </c>
      <c r="E31" s="58">
        <v>1.1718122276595598E-4</v>
      </c>
      <c r="F31" s="58">
        <v>1.1098266478033319E-6</v>
      </c>
      <c r="G31" s="58">
        <v>1.25239733423929E-3</v>
      </c>
      <c r="H31" s="58">
        <v>1.2363372094338909E-3</v>
      </c>
      <c r="I31" s="58">
        <v>6.5458553732420277E-4</v>
      </c>
      <c r="J31" s="58">
        <v>1.967666515564956E-3</v>
      </c>
      <c r="K31" s="58">
        <v>3.1557431889031539E-3</v>
      </c>
      <c r="L31" s="58">
        <v>8.3485171989889928E-6</v>
      </c>
      <c r="M31" s="58">
        <v>9.4488066004124767E-5</v>
      </c>
      <c r="N31" s="58">
        <v>4.5343408624758203E-3</v>
      </c>
      <c r="O31" s="58">
        <v>7.1661279682763254E-5</v>
      </c>
      <c r="P31" s="58">
        <v>1.712495001252836E-6</v>
      </c>
      <c r="Q31" s="58">
        <v>1.2626976108134146E-4</v>
      </c>
      <c r="R31" s="58">
        <v>3.5037642859353475E-4</v>
      </c>
      <c r="S31" s="58">
        <v>3.0246892407796963E-5</v>
      </c>
      <c r="T31" s="58">
        <v>1.5494556222423952E-4</v>
      </c>
      <c r="U31" s="58">
        <v>1.037817434693375E-3</v>
      </c>
      <c r="V31" s="58">
        <v>1.7954493650031188E-4</v>
      </c>
      <c r="W31" s="58">
        <v>5.5135997683974849E-4</v>
      </c>
      <c r="X31" s="58">
        <v>9.2200096127858394E-4</v>
      </c>
      <c r="Y31" s="58">
        <v>5.6749980506207523E-4</v>
      </c>
      <c r="Z31" s="58">
        <v>2.8530203398584105E-3</v>
      </c>
      <c r="AA31" s="58">
        <v>1.0168849181089739E-2</v>
      </c>
      <c r="AB31" s="58">
        <v>1.7011014673165104E-3</v>
      </c>
      <c r="AC31" s="58">
        <v>0</v>
      </c>
      <c r="AD31" s="58">
        <v>1.6613106767803352E-3</v>
      </c>
      <c r="AE31" s="58">
        <v>4.550209987267486E-3</v>
      </c>
      <c r="AF31" s="58">
        <v>1.6251567553891353E-5</v>
      </c>
      <c r="AG31" s="58">
        <v>3.7229620545873102E-3</v>
      </c>
      <c r="AH31" s="58">
        <v>8.8630842842306549E-3</v>
      </c>
      <c r="AI31" s="58">
        <v>3.4684083908268153E-2</v>
      </c>
      <c r="AJ31" s="58">
        <v>8.3831839774932363E-3</v>
      </c>
      <c r="AK31" s="58">
        <v>4.7865739478631982E-3</v>
      </c>
      <c r="AL31" s="58">
        <v>5.421784988096038E-5</v>
      </c>
      <c r="AM31" s="58">
        <v>1.917381610812064E-3</v>
      </c>
      <c r="AN31" s="58">
        <v>2.3385872569845215E-2</v>
      </c>
      <c r="AO31" s="58">
        <v>0</v>
      </c>
      <c r="AP31" s="65">
        <v>1.2560784295981627E-2</v>
      </c>
      <c r="AQ31" s="4">
        <v>6.0545751869263585E-3</v>
      </c>
    </row>
    <row r="32" spans="2:43" ht="12.9" customHeight="1" x14ac:dyDescent="0.15">
      <c r="B32" s="22" t="s">
        <v>152</v>
      </c>
      <c r="C32" s="23" t="s">
        <v>11</v>
      </c>
      <c r="D32" s="58">
        <v>5.6223244816686613E-2</v>
      </c>
      <c r="E32" s="58">
        <v>1.3593111035719894E-2</v>
      </c>
      <c r="F32" s="58">
        <v>3.997132835076183E-2</v>
      </c>
      <c r="G32" s="58">
        <v>1.2465229194528794E-2</v>
      </c>
      <c r="H32" s="58">
        <v>7.0876354211879627E-2</v>
      </c>
      <c r="I32" s="58">
        <v>8.5219289234829326E-2</v>
      </c>
      <c r="J32" s="58">
        <v>6.5175420136391146E-2</v>
      </c>
      <c r="K32" s="58">
        <v>5.1381262482918619E-2</v>
      </c>
      <c r="L32" s="58">
        <v>2.2851978702932624E-2</v>
      </c>
      <c r="M32" s="58">
        <v>4.7851680378493702E-2</v>
      </c>
      <c r="N32" s="58">
        <v>3.038365175177675E-2</v>
      </c>
      <c r="O32" s="58">
        <v>3.1465645559096513E-2</v>
      </c>
      <c r="P32" s="58">
        <v>3.9624896411263842E-2</v>
      </c>
      <c r="Q32" s="58">
        <v>2.8611359302338702E-2</v>
      </c>
      <c r="R32" s="58">
        <v>3.3256601933045027E-2</v>
      </c>
      <c r="S32" s="58">
        <v>3.9775359151076703E-2</v>
      </c>
      <c r="T32" s="58">
        <v>6.141982696683105E-2</v>
      </c>
      <c r="U32" s="58">
        <v>4.5306472364887801E-2</v>
      </c>
      <c r="V32" s="58">
        <v>5.4646990443414804E-2</v>
      </c>
      <c r="W32" s="58">
        <v>4.3008968438306296E-2</v>
      </c>
      <c r="X32" s="58">
        <v>3.9786312988534737E-2</v>
      </c>
      <c r="Y32" s="58">
        <v>5.3260175537607153E-2</v>
      </c>
      <c r="Z32" s="58">
        <v>4.8398021644238294E-2</v>
      </c>
      <c r="AA32" s="58">
        <v>3.8114895294316989E-3</v>
      </c>
      <c r="AB32" s="58">
        <v>2.5562172573933381E-2</v>
      </c>
      <c r="AC32" s="58">
        <v>1.770817531849533E-2</v>
      </c>
      <c r="AD32" s="58">
        <v>9.5861620681456875E-3</v>
      </c>
      <c r="AE32" s="58">
        <v>5.2761849334915303E-3</v>
      </c>
      <c r="AF32" s="58">
        <v>1.2836393158690285E-3</v>
      </c>
      <c r="AG32" s="58">
        <v>3.9238069685150714E-2</v>
      </c>
      <c r="AH32" s="58">
        <v>8.1472825735320852E-3</v>
      </c>
      <c r="AI32" s="58">
        <v>8.9787352272581236E-3</v>
      </c>
      <c r="AJ32" s="58">
        <v>1.3118860843677962E-2</v>
      </c>
      <c r="AK32" s="58">
        <v>4.1320813151929744E-2</v>
      </c>
      <c r="AL32" s="58">
        <v>3.6821942216426269E-2</v>
      </c>
      <c r="AM32" s="58">
        <v>2.0673878831353909E-2</v>
      </c>
      <c r="AN32" s="58">
        <v>6.5924267836684661E-2</v>
      </c>
      <c r="AO32" s="58">
        <v>0.23884273765859429</v>
      </c>
      <c r="AP32" s="65">
        <v>4.0669162138211035E-3</v>
      </c>
      <c r="AQ32" s="4">
        <v>3.154605428774012E-2</v>
      </c>
    </row>
    <row r="33" spans="2:43" ht="12.9" customHeight="1" x14ac:dyDescent="0.15">
      <c r="B33" s="22" t="s">
        <v>153</v>
      </c>
      <c r="C33" s="23" t="s">
        <v>12</v>
      </c>
      <c r="D33" s="58">
        <v>5.6820421097723579E-3</v>
      </c>
      <c r="E33" s="58">
        <v>1.1200048104240808E-2</v>
      </c>
      <c r="F33" s="58">
        <v>1.0110382360879687E-2</v>
      </c>
      <c r="G33" s="58">
        <v>6.1008135192722024E-2</v>
      </c>
      <c r="H33" s="58">
        <v>4.3970922399712347E-3</v>
      </c>
      <c r="I33" s="58">
        <v>2.1302488866862618E-2</v>
      </c>
      <c r="J33" s="58">
        <v>8.9921304367791676E-3</v>
      </c>
      <c r="K33" s="58">
        <v>8.2564640035610003E-3</v>
      </c>
      <c r="L33" s="58">
        <v>1.6404836296013373E-3</v>
      </c>
      <c r="M33" s="58">
        <v>5.3933603169400409E-3</v>
      </c>
      <c r="N33" s="58">
        <v>1.0215417042217409E-2</v>
      </c>
      <c r="O33" s="58">
        <v>8.4965061905882388E-3</v>
      </c>
      <c r="P33" s="58">
        <v>5.2907578949273953E-3</v>
      </c>
      <c r="Q33" s="58">
        <v>1.0720236630300141E-2</v>
      </c>
      <c r="R33" s="58">
        <v>5.7220107953868489E-3</v>
      </c>
      <c r="S33" s="58">
        <v>7.7365532186783057E-3</v>
      </c>
      <c r="T33" s="58">
        <v>1.1099201651437273E-2</v>
      </c>
      <c r="U33" s="58">
        <v>8.8364949135669099E-3</v>
      </c>
      <c r="V33" s="58">
        <v>7.4692597604946089E-3</v>
      </c>
      <c r="W33" s="58">
        <v>1.105903994723635E-2</v>
      </c>
      <c r="X33" s="58">
        <v>4.7182606314499186E-3</v>
      </c>
      <c r="Y33" s="58">
        <v>1.6165900888142484E-2</v>
      </c>
      <c r="Z33" s="58">
        <v>1.149879675084985E-2</v>
      </c>
      <c r="AA33" s="58">
        <v>2.2847852584064521E-2</v>
      </c>
      <c r="AB33" s="58">
        <v>2.3607786975983543E-2</v>
      </c>
      <c r="AC33" s="58">
        <v>2.7099200526273886E-2</v>
      </c>
      <c r="AD33" s="58">
        <v>1.7752236910336873E-2</v>
      </c>
      <c r="AE33" s="58">
        <v>7.9274777302489857E-2</v>
      </c>
      <c r="AF33" s="58">
        <v>7.5587577761129704E-2</v>
      </c>
      <c r="AG33" s="58">
        <v>2.9828931293736219E-2</v>
      </c>
      <c r="AH33" s="58">
        <v>7.5930140226383508E-3</v>
      </c>
      <c r="AI33" s="58">
        <v>1.5416777703752865E-2</v>
      </c>
      <c r="AJ33" s="58">
        <v>9.2300315563570452E-3</v>
      </c>
      <c r="AK33" s="58">
        <v>8.2221058778865885E-3</v>
      </c>
      <c r="AL33" s="58">
        <v>2.3948542351371036E-2</v>
      </c>
      <c r="AM33" s="58">
        <v>1.3267122477549406E-2</v>
      </c>
      <c r="AN33" s="58">
        <v>1.3282000269770094E-2</v>
      </c>
      <c r="AO33" s="58">
        <v>0</v>
      </c>
      <c r="AP33" s="65">
        <v>3.4609186791280798E-2</v>
      </c>
      <c r="AQ33" s="4">
        <v>2.0790789958032515E-2</v>
      </c>
    </row>
    <row r="34" spans="2:43" ht="12.9" customHeight="1" x14ac:dyDescent="0.15">
      <c r="B34" s="22" t="s">
        <v>154</v>
      </c>
      <c r="C34" s="23" t="s">
        <v>13</v>
      </c>
      <c r="D34" s="58">
        <v>4.7390861877051566E-4</v>
      </c>
      <c r="E34" s="58">
        <v>1.4548643624880753E-3</v>
      </c>
      <c r="F34" s="58">
        <v>4.7665262641802795E-4</v>
      </c>
      <c r="G34" s="58">
        <v>6.4854859795953406E-3</v>
      </c>
      <c r="H34" s="58">
        <v>3.1288918211597105E-3</v>
      </c>
      <c r="I34" s="58">
        <v>6.579446146325457E-3</v>
      </c>
      <c r="J34" s="58">
        <v>2.1060274760321953E-3</v>
      </c>
      <c r="K34" s="58">
        <v>5.2024619927689636E-3</v>
      </c>
      <c r="L34" s="58">
        <v>1.9660758003619077E-3</v>
      </c>
      <c r="M34" s="58">
        <v>4.3776402800359184E-3</v>
      </c>
      <c r="N34" s="58">
        <v>5.629110590053491E-3</v>
      </c>
      <c r="O34" s="58">
        <v>2.8072186360194218E-3</v>
      </c>
      <c r="P34" s="58">
        <v>2.5556170690886905E-3</v>
      </c>
      <c r="Q34" s="58">
        <v>5.5132576827982057E-3</v>
      </c>
      <c r="R34" s="58">
        <v>4.3683323464263632E-3</v>
      </c>
      <c r="S34" s="58">
        <v>3.7729671717879319E-3</v>
      </c>
      <c r="T34" s="58">
        <v>2.9745671912069535E-3</v>
      </c>
      <c r="U34" s="58">
        <v>1.9738228766655258E-3</v>
      </c>
      <c r="V34" s="58">
        <v>3.2034095532798568E-3</v>
      </c>
      <c r="W34" s="58">
        <v>2.8340495607554524E-3</v>
      </c>
      <c r="X34" s="58">
        <v>5.1703890734153171E-4</v>
      </c>
      <c r="Y34" s="58">
        <v>4.5129065497712334E-3</v>
      </c>
      <c r="Z34" s="58">
        <v>4.6560935794004946E-3</v>
      </c>
      <c r="AA34" s="58">
        <v>9.0121956792359632E-3</v>
      </c>
      <c r="AB34" s="58">
        <v>8.4403402366741342E-4</v>
      </c>
      <c r="AC34" s="58">
        <v>1.5745161679530638E-3</v>
      </c>
      <c r="AD34" s="58">
        <v>3.7240901684112537E-2</v>
      </c>
      <c r="AE34" s="58">
        <v>1.7982295696580646E-2</v>
      </c>
      <c r="AF34" s="58">
        <v>4.1236112623221882E-2</v>
      </c>
      <c r="AG34" s="58">
        <v>2.079158299024686E-2</v>
      </c>
      <c r="AH34" s="58">
        <v>1.8126199865502162E-2</v>
      </c>
      <c r="AI34" s="58">
        <v>3.3782900140582775E-3</v>
      </c>
      <c r="AJ34" s="58">
        <v>3.7494694188522069E-3</v>
      </c>
      <c r="AK34" s="58">
        <v>1.7018112539464413E-2</v>
      </c>
      <c r="AL34" s="58">
        <v>1.7967646250834905E-2</v>
      </c>
      <c r="AM34" s="58">
        <v>1.2356420372606326E-2</v>
      </c>
      <c r="AN34" s="58">
        <v>3.6492077368064889E-2</v>
      </c>
      <c r="AO34" s="58">
        <v>0</v>
      </c>
      <c r="AP34" s="65">
        <v>1.9108391416284599E-2</v>
      </c>
      <c r="AQ34" s="4">
        <v>1.4945603480113728E-2</v>
      </c>
    </row>
    <row r="35" spans="2:43" ht="12.9" customHeight="1" x14ac:dyDescent="0.15">
      <c r="B35" s="22" t="s">
        <v>155</v>
      </c>
      <c r="C35" s="23" t="s">
        <v>47</v>
      </c>
      <c r="D35" s="58">
        <v>0.10290920645945376</v>
      </c>
      <c r="E35" s="58">
        <v>8.9390086999677001E-2</v>
      </c>
      <c r="F35" s="58">
        <v>6.3192390121156641E-2</v>
      </c>
      <c r="G35" s="58">
        <v>0.4643345594815031</v>
      </c>
      <c r="H35" s="58">
        <v>4.3771034064593983E-2</v>
      </c>
      <c r="I35" s="58">
        <v>3.3213396641027931E-2</v>
      </c>
      <c r="J35" s="58">
        <v>4.9743049904820799E-2</v>
      </c>
      <c r="K35" s="58">
        <v>2.690499826494688E-2</v>
      </c>
      <c r="L35" s="58">
        <v>7.1056124372919971E-2</v>
      </c>
      <c r="M35" s="58">
        <v>1.9348310561038199E-2</v>
      </c>
      <c r="N35" s="58">
        <v>0.1377828647655758</v>
      </c>
      <c r="O35" s="58">
        <v>5.4491316657518149E-2</v>
      </c>
      <c r="P35" s="58">
        <v>4.7509055157407415E-2</v>
      </c>
      <c r="Q35" s="58">
        <v>3.510009454998872E-2</v>
      </c>
      <c r="R35" s="58">
        <v>2.3526212728423566E-2</v>
      </c>
      <c r="S35" s="58">
        <v>2.3535360395513624E-2</v>
      </c>
      <c r="T35" s="58">
        <v>3.2974793347208126E-2</v>
      </c>
      <c r="U35" s="58">
        <v>1.6695066822587406E-2</v>
      </c>
      <c r="V35" s="58">
        <v>2.4396631816224396E-2</v>
      </c>
      <c r="W35" s="58">
        <v>2.9460573295419915E-2</v>
      </c>
      <c r="X35" s="58">
        <v>1.8450002150927611E-2</v>
      </c>
      <c r="Y35" s="58">
        <v>0.1033527899506647</v>
      </c>
      <c r="Z35" s="58">
        <v>5.6194790316028684E-2</v>
      </c>
      <c r="AA35" s="58">
        <v>2.5824492954442706E-2</v>
      </c>
      <c r="AB35" s="58">
        <v>3.9377314878804748E-2</v>
      </c>
      <c r="AC35" s="58">
        <v>9.3522914799790816E-2</v>
      </c>
      <c r="AD35" s="58">
        <v>7.0494716009120328E-2</v>
      </c>
      <c r="AE35" s="58">
        <v>4.042778960242091E-2</v>
      </c>
      <c r="AF35" s="58">
        <v>3.2788269550798857E-3</v>
      </c>
      <c r="AG35" s="58">
        <v>8.6677352366688887E-2</v>
      </c>
      <c r="AH35" s="58">
        <v>2.659428834507244E-2</v>
      </c>
      <c r="AI35" s="58">
        <v>3.1733214669621063E-2</v>
      </c>
      <c r="AJ35" s="58">
        <v>3.4632275450573687E-2</v>
      </c>
      <c r="AK35" s="58">
        <v>2.0016752012858973E-2</v>
      </c>
      <c r="AL35" s="58">
        <v>4.8835905861008028E-2</v>
      </c>
      <c r="AM35" s="58">
        <v>2.2056833590780884E-2</v>
      </c>
      <c r="AN35" s="58">
        <v>5.4943222846278797E-2</v>
      </c>
      <c r="AO35" s="58">
        <v>6.1546444061200314E-2</v>
      </c>
      <c r="AP35" s="65">
        <v>5.7197112876034677E-2</v>
      </c>
      <c r="AQ35" s="4">
        <v>4.012910093409533E-2</v>
      </c>
    </row>
    <row r="36" spans="2:43" ht="12.9" customHeight="1" x14ac:dyDescent="0.15">
      <c r="B36" s="22" t="s">
        <v>156</v>
      </c>
      <c r="C36" s="23" t="s">
        <v>48</v>
      </c>
      <c r="D36" s="58">
        <v>3.9406272028664185E-3</v>
      </c>
      <c r="E36" s="58">
        <v>2.8511848201647374E-3</v>
      </c>
      <c r="F36" s="58">
        <v>5.4526081294313756E-3</v>
      </c>
      <c r="G36" s="58">
        <v>3.8142117165585352E-3</v>
      </c>
      <c r="H36" s="58">
        <v>4.3577757492843303E-3</v>
      </c>
      <c r="I36" s="58">
        <v>5.1243578450321896E-3</v>
      </c>
      <c r="J36" s="58">
        <v>5.1526322931341809E-3</v>
      </c>
      <c r="K36" s="58">
        <v>1.6732484549685581E-2</v>
      </c>
      <c r="L36" s="58">
        <v>3.7881396790412562E-3</v>
      </c>
      <c r="M36" s="58">
        <v>4.1655165177475438E-3</v>
      </c>
      <c r="N36" s="58">
        <v>4.0839223091581663E-3</v>
      </c>
      <c r="O36" s="58">
        <v>4.8961820284536255E-3</v>
      </c>
      <c r="P36" s="58">
        <v>4.5076452853551989E-3</v>
      </c>
      <c r="Q36" s="58">
        <v>9.2235320311121922E-3</v>
      </c>
      <c r="R36" s="58">
        <v>8.3589665805198377E-3</v>
      </c>
      <c r="S36" s="58">
        <v>6.1159626864060188E-3</v>
      </c>
      <c r="T36" s="58">
        <v>5.3434139236001651E-3</v>
      </c>
      <c r="U36" s="58">
        <v>5.6282922147584411E-3</v>
      </c>
      <c r="V36" s="58">
        <v>8.9790173063190506E-3</v>
      </c>
      <c r="W36" s="58">
        <v>3.953705413364262E-2</v>
      </c>
      <c r="X36" s="58">
        <v>2.7597387818608502E-3</v>
      </c>
      <c r="Y36" s="58">
        <v>6.0117941983895608E-3</v>
      </c>
      <c r="Z36" s="58">
        <v>8.3454614825661973E-3</v>
      </c>
      <c r="AA36" s="58">
        <v>1.2713147671449628E-2</v>
      </c>
      <c r="AB36" s="58">
        <v>4.9904524392201825E-2</v>
      </c>
      <c r="AC36" s="58">
        <v>9.8113968269702683E-3</v>
      </c>
      <c r="AD36" s="58">
        <v>4.4348444521358346E-2</v>
      </c>
      <c r="AE36" s="58">
        <v>5.6489475138087768E-2</v>
      </c>
      <c r="AF36" s="58">
        <v>2.1344258716218889E-3</v>
      </c>
      <c r="AG36" s="58">
        <v>7.0598435599247833E-3</v>
      </c>
      <c r="AH36" s="58">
        <v>0.23783387153040192</v>
      </c>
      <c r="AI36" s="58">
        <v>2.768884899911251E-2</v>
      </c>
      <c r="AJ36" s="58">
        <v>2.1211039289423791E-2</v>
      </c>
      <c r="AK36" s="58">
        <v>1.2392105031099738E-2</v>
      </c>
      <c r="AL36" s="58">
        <v>6.6183597744932543E-2</v>
      </c>
      <c r="AM36" s="58">
        <v>4.2729814691285589E-2</v>
      </c>
      <c r="AN36" s="58">
        <v>2.3336354131735203E-2</v>
      </c>
      <c r="AO36" s="58">
        <v>0</v>
      </c>
      <c r="AP36" s="65">
        <v>4.3450421409775515E-2</v>
      </c>
      <c r="AQ36" s="4">
        <v>2.6883416062250181E-2</v>
      </c>
    </row>
    <row r="37" spans="2:43" ht="12.9" customHeight="1" x14ac:dyDescent="0.15">
      <c r="B37" s="22" t="s">
        <v>157</v>
      </c>
      <c r="C37" s="23" t="s">
        <v>14</v>
      </c>
      <c r="D37" s="58">
        <v>0</v>
      </c>
      <c r="E37" s="58">
        <v>0</v>
      </c>
      <c r="F37" s="58">
        <v>0</v>
      </c>
      <c r="G37" s="58">
        <v>0</v>
      </c>
      <c r="H37" s="58">
        <v>0</v>
      </c>
      <c r="I37" s="58">
        <v>0</v>
      </c>
      <c r="J37" s="58">
        <v>0</v>
      </c>
      <c r="K37" s="58">
        <v>0</v>
      </c>
      <c r="L37" s="58">
        <v>0</v>
      </c>
      <c r="M37" s="58">
        <v>0</v>
      </c>
      <c r="N37" s="58">
        <v>0</v>
      </c>
      <c r="O37" s="58">
        <v>0</v>
      </c>
      <c r="P37" s="58">
        <v>0</v>
      </c>
      <c r="Q37" s="58">
        <v>0</v>
      </c>
      <c r="R37" s="58">
        <v>0</v>
      </c>
      <c r="S37" s="58">
        <v>0</v>
      </c>
      <c r="T37" s="58">
        <v>0</v>
      </c>
      <c r="U37" s="58">
        <v>0</v>
      </c>
      <c r="V37" s="58">
        <v>0</v>
      </c>
      <c r="W37" s="58">
        <v>0</v>
      </c>
      <c r="X37" s="58">
        <v>0</v>
      </c>
      <c r="Y37" s="58">
        <v>0</v>
      </c>
      <c r="Z37" s="58">
        <v>0</v>
      </c>
      <c r="AA37" s="58">
        <v>0</v>
      </c>
      <c r="AB37" s="58">
        <v>0</v>
      </c>
      <c r="AC37" s="58">
        <v>0</v>
      </c>
      <c r="AD37" s="58">
        <v>0</v>
      </c>
      <c r="AE37" s="58">
        <v>0</v>
      </c>
      <c r="AF37" s="58">
        <v>0</v>
      </c>
      <c r="AG37" s="58">
        <v>0</v>
      </c>
      <c r="AH37" s="58">
        <v>0</v>
      </c>
      <c r="AI37" s="58">
        <v>0</v>
      </c>
      <c r="AJ37" s="58">
        <v>0</v>
      </c>
      <c r="AK37" s="58">
        <v>0</v>
      </c>
      <c r="AL37" s="58">
        <v>0</v>
      </c>
      <c r="AM37" s="58">
        <v>0</v>
      </c>
      <c r="AN37" s="58">
        <v>0</v>
      </c>
      <c r="AO37" s="58">
        <v>0</v>
      </c>
      <c r="AP37" s="65">
        <v>0.10149269360319418</v>
      </c>
      <c r="AQ37" s="4">
        <v>5.1630656241259546E-4</v>
      </c>
    </row>
    <row r="38" spans="2:43" ht="12.9" customHeight="1" x14ac:dyDescent="0.15">
      <c r="B38" s="22" t="s">
        <v>158</v>
      </c>
      <c r="C38" s="23" t="s">
        <v>15</v>
      </c>
      <c r="D38" s="58">
        <v>5.2795452989534489E-6</v>
      </c>
      <c r="E38" s="58">
        <v>6.5415402953392587E-4</v>
      </c>
      <c r="F38" s="58">
        <v>9.2485553983610993E-8</v>
      </c>
      <c r="G38" s="58">
        <v>4.5643882582150175E-5</v>
      </c>
      <c r="H38" s="58">
        <v>2.5000713862378065E-4</v>
      </c>
      <c r="I38" s="58">
        <v>3.2226351520625426E-5</v>
      </c>
      <c r="J38" s="58">
        <v>1.9422048351520614E-4</v>
      </c>
      <c r="K38" s="58">
        <v>3.1349900012968035E-4</v>
      </c>
      <c r="L38" s="58">
        <v>0</v>
      </c>
      <c r="M38" s="58">
        <v>1.4206381159104502E-4</v>
      </c>
      <c r="N38" s="58">
        <v>2.6260101146410652E-4</v>
      </c>
      <c r="O38" s="58">
        <v>5.8261653918039889E-4</v>
      </c>
      <c r="P38" s="58">
        <v>1.0880820000580015E-7</v>
      </c>
      <c r="Q38" s="58">
        <v>6.7503884556935475E-4</v>
      </c>
      <c r="R38" s="58">
        <v>5.2941116577100112E-4</v>
      </c>
      <c r="S38" s="58">
        <v>3.8995908985804554E-4</v>
      </c>
      <c r="T38" s="58">
        <v>3.3718720202187386E-4</v>
      </c>
      <c r="U38" s="58">
        <v>1.546806922066969E-3</v>
      </c>
      <c r="V38" s="58">
        <v>1.604806204540502E-3</v>
      </c>
      <c r="W38" s="58">
        <v>4.9030964522655315E-4</v>
      </c>
      <c r="X38" s="58">
        <v>1.5399480951809095E-4</v>
      </c>
      <c r="Y38" s="58">
        <v>3.1253393237718301E-5</v>
      </c>
      <c r="Z38" s="58">
        <v>1.555488979646456E-4</v>
      </c>
      <c r="AA38" s="58">
        <v>7.9181790255478763E-4</v>
      </c>
      <c r="AB38" s="58">
        <v>6.8115759492125801E-5</v>
      </c>
      <c r="AC38" s="58">
        <v>2.4464660330887031E-4</v>
      </c>
      <c r="AD38" s="58">
        <v>2.4245740846705408E-4</v>
      </c>
      <c r="AE38" s="58">
        <v>2.0722998098837169E-4</v>
      </c>
      <c r="AF38" s="58">
        <v>9.3195242907800628E-7</v>
      </c>
      <c r="AG38" s="58">
        <v>6.053807111419887E-4</v>
      </c>
      <c r="AH38" s="58">
        <v>4.7266430700913277E-3</v>
      </c>
      <c r="AI38" s="58">
        <v>9.7817522762700494E-5</v>
      </c>
      <c r="AJ38" s="58">
        <v>1.3870898014175436E-6</v>
      </c>
      <c r="AK38" s="58">
        <v>8.9483675602747598E-5</v>
      </c>
      <c r="AL38" s="58">
        <v>0</v>
      </c>
      <c r="AM38" s="58">
        <v>4.772533084065926E-4</v>
      </c>
      <c r="AN38" s="58">
        <v>5.7561822619226822E-4</v>
      </c>
      <c r="AO38" s="58">
        <v>0</v>
      </c>
      <c r="AP38" s="65">
        <v>2.4588431414500583E-3</v>
      </c>
      <c r="AQ38" s="4">
        <v>4.8227483057054424E-4</v>
      </c>
    </row>
    <row r="39" spans="2:43" ht="12.9" customHeight="1" x14ac:dyDescent="0.15">
      <c r="B39" s="22" t="s">
        <v>159</v>
      </c>
      <c r="C39" s="23" t="s">
        <v>49</v>
      </c>
      <c r="D39" s="58">
        <v>0</v>
      </c>
      <c r="E39" s="58">
        <v>0</v>
      </c>
      <c r="F39" s="58">
        <v>0</v>
      </c>
      <c r="G39" s="58">
        <v>0</v>
      </c>
      <c r="H39" s="58">
        <v>0</v>
      </c>
      <c r="I39" s="58">
        <v>0</v>
      </c>
      <c r="J39" s="58">
        <v>1.883247508928761E-6</v>
      </c>
      <c r="K39" s="58">
        <v>1.1414644099940179E-5</v>
      </c>
      <c r="L39" s="58">
        <v>0</v>
      </c>
      <c r="M39" s="58">
        <v>5.7498863501947102E-7</v>
      </c>
      <c r="N39" s="58">
        <v>0</v>
      </c>
      <c r="O39" s="58">
        <v>0</v>
      </c>
      <c r="P39" s="58">
        <v>0</v>
      </c>
      <c r="Q39" s="58">
        <v>0</v>
      </c>
      <c r="R39" s="58">
        <v>0</v>
      </c>
      <c r="S39" s="58">
        <v>0</v>
      </c>
      <c r="T39" s="58">
        <v>0</v>
      </c>
      <c r="U39" s="58">
        <v>0</v>
      </c>
      <c r="V39" s="58">
        <v>0</v>
      </c>
      <c r="W39" s="58">
        <v>0</v>
      </c>
      <c r="X39" s="58">
        <v>0</v>
      </c>
      <c r="Y39" s="58">
        <v>6.3840317791356502E-6</v>
      </c>
      <c r="Z39" s="58">
        <v>1.3486470627702324E-6</v>
      </c>
      <c r="AA39" s="58">
        <v>3.6767590962759858E-7</v>
      </c>
      <c r="AB39" s="58">
        <v>7.0676502330175651E-5</v>
      </c>
      <c r="AC39" s="58">
        <v>0</v>
      </c>
      <c r="AD39" s="58">
        <v>2.171028309349663E-5</v>
      </c>
      <c r="AE39" s="58">
        <v>1.063269394093675E-4</v>
      </c>
      <c r="AF39" s="58">
        <v>9.1102958424424415E-6</v>
      </c>
      <c r="AG39" s="58">
        <v>2.0985503543522122E-4</v>
      </c>
      <c r="AH39" s="58">
        <v>4.5428863608820637E-4</v>
      </c>
      <c r="AI39" s="58">
        <v>1.5667169049070685E-5</v>
      </c>
      <c r="AJ39" s="58">
        <v>9.9914272439313614E-6</v>
      </c>
      <c r="AK39" s="58">
        <v>1.261502804113401E-2</v>
      </c>
      <c r="AL39" s="58">
        <v>5.6527154748935174E-6</v>
      </c>
      <c r="AM39" s="58">
        <v>2.8079535730400149E-5</v>
      </c>
      <c r="AN39" s="58">
        <v>2.6998289986053785E-4</v>
      </c>
      <c r="AO39" s="58">
        <v>0</v>
      </c>
      <c r="AP39" s="65">
        <v>1.2914743944840207E-4</v>
      </c>
      <c r="AQ39" s="4">
        <v>1.5092618055326812E-3</v>
      </c>
    </row>
    <row r="40" spans="2:43" ht="12.9" customHeight="1" x14ac:dyDescent="0.15">
      <c r="B40" s="22" t="s">
        <v>160</v>
      </c>
      <c r="C40" s="23" t="s">
        <v>182</v>
      </c>
      <c r="D40" s="58">
        <v>2.1951541972481579E-3</v>
      </c>
      <c r="E40" s="58">
        <v>1.5163054708555201E-3</v>
      </c>
      <c r="F40" s="58">
        <v>1.27177426667264E-2</v>
      </c>
      <c r="G40" s="58">
        <v>1.8886387603814579E-3</v>
      </c>
      <c r="H40" s="58">
        <v>1.3159008495798254E-3</v>
      </c>
      <c r="I40" s="58">
        <v>1.4937181275146087E-3</v>
      </c>
      <c r="J40" s="58">
        <v>8.6040378798755653E-4</v>
      </c>
      <c r="K40" s="58">
        <v>2.0050716296583738E-3</v>
      </c>
      <c r="L40" s="58">
        <v>4.6125557524414191E-4</v>
      </c>
      <c r="M40" s="58">
        <v>4.3506222087688932E-4</v>
      </c>
      <c r="N40" s="58">
        <v>1.478196533524549E-3</v>
      </c>
      <c r="O40" s="58">
        <v>2.273778730193594E-4</v>
      </c>
      <c r="P40" s="58">
        <v>1.5808542199308043E-3</v>
      </c>
      <c r="Q40" s="58">
        <v>2.9238414222240938E-4</v>
      </c>
      <c r="R40" s="58">
        <v>2.4842673762938182E-3</v>
      </c>
      <c r="S40" s="58">
        <v>3.803795623830379E-4</v>
      </c>
      <c r="T40" s="58">
        <v>9.8532352867132457E-4</v>
      </c>
      <c r="U40" s="58">
        <v>3.1336002459962295E-4</v>
      </c>
      <c r="V40" s="58">
        <v>2.4644648037533385E-4</v>
      </c>
      <c r="W40" s="58">
        <v>2.4084225307826397E-5</v>
      </c>
      <c r="X40" s="58">
        <v>1.5500803208503132E-4</v>
      </c>
      <c r="Y40" s="58">
        <v>7.7016173112795397E-4</v>
      </c>
      <c r="Z40" s="58">
        <v>9.3151080217926711E-4</v>
      </c>
      <c r="AA40" s="58">
        <v>1.8267499927855702E-3</v>
      </c>
      <c r="AB40" s="58">
        <v>4.9923515571962595E-3</v>
      </c>
      <c r="AC40" s="58">
        <v>1.8830779479790537E-3</v>
      </c>
      <c r="AD40" s="58">
        <v>6.9209320560065235E-4</v>
      </c>
      <c r="AE40" s="58">
        <v>3.2528441872167742E-3</v>
      </c>
      <c r="AF40" s="58">
        <v>1.6996409038807868E-4</v>
      </c>
      <c r="AG40" s="58">
        <v>8.7452693774527513E-4</v>
      </c>
      <c r="AH40" s="58">
        <v>1.4951364660083575E-3</v>
      </c>
      <c r="AI40" s="58">
        <v>1.61884165642836E-6</v>
      </c>
      <c r="AJ40" s="58">
        <v>9.6531692795605274E-4</v>
      </c>
      <c r="AK40" s="58">
        <v>1.0031917188695443E-3</v>
      </c>
      <c r="AL40" s="58">
        <v>0</v>
      </c>
      <c r="AM40" s="58">
        <v>2.2194174185550678E-3</v>
      </c>
      <c r="AN40" s="58">
        <v>2.2803583143632274E-3</v>
      </c>
      <c r="AO40" s="58">
        <v>0</v>
      </c>
      <c r="AP40" s="65">
        <v>2.3644711386499245E-4</v>
      </c>
      <c r="AQ40" s="4">
        <v>1.1263220303243445E-3</v>
      </c>
    </row>
    <row r="41" spans="2:43" ht="12.9" customHeight="1" x14ac:dyDescent="0.15">
      <c r="B41" s="22" t="s">
        <v>161</v>
      </c>
      <c r="C41" s="23" t="s">
        <v>16</v>
      </c>
      <c r="D41" s="58">
        <v>2.8181392935597516E-2</v>
      </c>
      <c r="E41" s="58">
        <v>2.0247850949483708E-2</v>
      </c>
      <c r="F41" s="58">
        <v>1.2137235717349553E-2</v>
      </c>
      <c r="G41" s="58">
        <v>2.9623278911648641E-2</v>
      </c>
      <c r="H41" s="58">
        <v>3.4697506413963387E-2</v>
      </c>
      <c r="I41" s="58">
        <v>5.6551065110727924E-2</v>
      </c>
      <c r="J41" s="58">
        <v>1.6943925465473065E-2</v>
      </c>
      <c r="K41" s="58">
        <v>7.8529207814413485E-2</v>
      </c>
      <c r="L41" s="58">
        <v>3.3481728226545361E-2</v>
      </c>
      <c r="M41" s="58">
        <v>4.7059631652982943E-2</v>
      </c>
      <c r="N41" s="58">
        <v>6.0778658432988839E-2</v>
      </c>
      <c r="O41" s="58">
        <v>3.0606248066158723E-2</v>
      </c>
      <c r="P41" s="58">
        <v>2.2258283260901474E-2</v>
      </c>
      <c r="Q41" s="58">
        <v>3.3532681399830511E-2</v>
      </c>
      <c r="R41" s="58">
        <v>4.4975673454850693E-2</v>
      </c>
      <c r="S41" s="58">
        <v>3.9528830663540654E-2</v>
      </c>
      <c r="T41" s="58">
        <v>4.0254718458759157E-2</v>
      </c>
      <c r="U41" s="58">
        <v>4.9411459613420881E-2</v>
      </c>
      <c r="V41" s="58">
        <v>4.1810284325278967E-2</v>
      </c>
      <c r="W41" s="58">
        <v>4.2859787129367125E-2</v>
      </c>
      <c r="X41" s="58">
        <v>2.8229162502102671E-2</v>
      </c>
      <c r="Y41" s="58">
        <v>4.3087092194302991E-2</v>
      </c>
      <c r="Z41" s="58">
        <v>0.11076812269329521</v>
      </c>
      <c r="AA41" s="58">
        <v>0.12216728864743694</v>
      </c>
      <c r="AB41" s="58">
        <v>0.21067196138544733</v>
      </c>
      <c r="AC41" s="58">
        <v>6.3040389885915579E-2</v>
      </c>
      <c r="AD41" s="58">
        <v>8.6167489592263224E-2</v>
      </c>
      <c r="AE41" s="58">
        <v>0.12115210304106955</v>
      </c>
      <c r="AF41" s="58">
        <v>2.0101149169405162E-2</v>
      </c>
      <c r="AG41" s="58">
        <v>0.19121560006568933</v>
      </c>
      <c r="AH41" s="58">
        <v>0.14858331646136883</v>
      </c>
      <c r="AI41" s="58">
        <v>8.5797505205742586E-2</v>
      </c>
      <c r="AJ41" s="58">
        <v>9.9747024171181198E-2</v>
      </c>
      <c r="AK41" s="58">
        <v>4.6565176569483599E-2</v>
      </c>
      <c r="AL41" s="58">
        <v>8.1660021133364583E-2</v>
      </c>
      <c r="AM41" s="58">
        <v>0.16241861761323639</v>
      </c>
      <c r="AN41" s="58">
        <v>3.8227502293046237E-2</v>
      </c>
      <c r="AO41" s="58">
        <v>0</v>
      </c>
      <c r="AP41" s="65">
        <v>2.8282642855619242E-2</v>
      </c>
      <c r="AQ41" s="4">
        <v>7.7881085105909076E-2</v>
      </c>
    </row>
    <row r="42" spans="2:43" ht="12.9" customHeight="1" x14ac:dyDescent="0.15">
      <c r="B42" s="22" t="s">
        <v>162</v>
      </c>
      <c r="C42" s="23" t="s">
        <v>17</v>
      </c>
      <c r="D42" s="58">
        <v>2.1663427043342566E-3</v>
      </c>
      <c r="E42" s="58">
        <v>9.5140231547528479E-5</v>
      </c>
      <c r="F42" s="58">
        <v>1.2299980600978767E-3</v>
      </c>
      <c r="G42" s="58">
        <v>2.3043081650478336E-4</v>
      </c>
      <c r="H42" s="58">
        <v>2.8484090606314125E-4</v>
      </c>
      <c r="I42" s="58">
        <v>2.44316979301318E-4</v>
      </c>
      <c r="J42" s="58">
        <v>1.2161448888789163E-4</v>
      </c>
      <c r="K42" s="58">
        <v>2.377418270824307E-4</v>
      </c>
      <c r="L42" s="58">
        <v>8.7659430589384429E-5</v>
      </c>
      <c r="M42" s="58">
        <v>9.7087583675824538E-5</v>
      </c>
      <c r="N42" s="58">
        <v>1.2439087916077456E-4</v>
      </c>
      <c r="O42" s="58">
        <v>9.4424811716817489E-5</v>
      </c>
      <c r="P42" s="58">
        <v>4.7395340169731911E-5</v>
      </c>
      <c r="Q42" s="58">
        <v>9.7989430785931842E-5</v>
      </c>
      <c r="R42" s="58">
        <v>1.53978885980079E-4</v>
      </c>
      <c r="S42" s="58">
        <v>1.0727444901770723E-4</v>
      </c>
      <c r="T42" s="58">
        <v>2.0839540684119032E-4</v>
      </c>
      <c r="U42" s="58">
        <v>3.1274140620677357E-4</v>
      </c>
      <c r="V42" s="58">
        <v>1.5958681466989413E-4</v>
      </c>
      <c r="W42" s="58">
        <v>8.8364532627445387E-5</v>
      </c>
      <c r="X42" s="58">
        <v>1.7760117866937378E-4</v>
      </c>
      <c r="Y42" s="58">
        <v>1.7782537268972278E-4</v>
      </c>
      <c r="Z42" s="58">
        <v>3.4589841277851523E-4</v>
      </c>
      <c r="AA42" s="58">
        <v>1.183548722736064E-4</v>
      </c>
      <c r="AB42" s="58">
        <v>5.5507053038370382E-4</v>
      </c>
      <c r="AC42" s="58">
        <v>6.8587826712104846E-5</v>
      </c>
      <c r="AD42" s="58">
        <v>6.172638833035212E-4</v>
      </c>
      <c r="AE42" s="58">
        <v>2.7232855744356658E-4</v>
      </c>
      <c r="AF42" s="58">
        <v>6.8971816632996063E-4</v>
      </c>
      <c r="AG42" s="58">
        <v>3.7041278077417148E-4</v>
      </c>
      <c r="AH42" s="58">
        <v>9.2390651558489165E-3</v>
      </c>
      <c r="AI42" s="58">
        <v>4.1366856778832575E-4</v>
      </c>
      <c r="AJ42" s="58">
        <v>9.1335768410921794E-3</v>
      </c>
      <c r="AK42" s="58">
        <v>2.5026253038514006E-2</v>
      </c>
      <c r="AL42" s="58">
        <v>2.3759716046498655E-3</v>
      </c>
      <c r="AM42" s="58">
        <v>1.9101606021427026E-3</v>
      </c>
      <c r="AN42" s="58">
        <v>1.266164990369467E-2</v>
      </c>
      <c r="AO42" s="58">
        <v>0</v>
      </c>
      <c r="AP42" s="65">
        <v>3.4175592685264846E-3</v>
      </c>
      <c r="AQ42" s="4">
        <v>4.7737993695871582E-3</v>
      </c>
    </row>
    <row r="43" spans="2:43" ht="12.9" customHeight="1" x14ac:dyDescent="0.15">
      <c r="B43" s="22" t="s">
        <v>163</v>
      </c>
      <c r="C43" s="23" t="s">
        <v>18</v>
      </c>
      <c r="D43" s="58">
        <v>4.2423571264084376E-4</v>
      </c>
      <c r="E43" s="58">
        <v>4.2803862858255114E-3</v>
      </c>
      <c r="F43" s="58">
        <v>1.0582046830123969E-3</v>
      </c>
      <c r="G43" s="58">
        <v>7.4602470485237544E-4</v>
      </c>
      <c r="H43" s="58">
        <v>6.585125374822875E-4</v>
      </c>
      <c r="I43" s="58">
        <v>1.429277708198723E-3</v>
      </c>
      <c r="J43" s="58">
        <v>5.9414167085559716E-4</v>
      </c>
      <c r="K43" s="58">
        <v>7.7200233589935015E-4</v>
      </c>
      <c r="L43" s="58">
        <v>2.8176245546587857E-4</v>
      </c>
      <c r="M43" s="58">
        <v>2.4305170010327506E-4</v>
      </c>
      <c r="N43" s="58">
        <v>5.8908352553249709E-4</v>
      </c>
      <c r="O43" s="58">
        <v>2.1297672299911961E-4</v>
      </c>
      <c r="P43" s="58">
        <v>1.8835640378298495E-4</v>
      </c>
      <c r="Q43" s="58">
        <v>7.657650879656188E-4</v>
      </c>
      <c r="R43" s="58">
        <v>6.982518437312692E-4</v>
      </c>
      <c r="S43" s="58">
        <v>1.289877774662299E-3</v>
      </c>
      <c r="T43" s="58">
        <v>1.8252807308107219E-3</v>
      </c>
      <c r="U43" s="58">
        <v>1.755786780989583E-3</v>
      </c>
      <c r="V43" s="58">
        <v>9.6388615651350979E-4</v>
      </c>
      <c r="W43" s="58">
        <v>9.9028072196169449E-4</v>
      </c>
      <c r="X43" s="58">
        <v>2.6557932840237918E-4</v>
      </c>
      <c r="Y43" s="58">
        <v>9.4996132711916122E-4</v>
      </c>
      <c r="Z43" s="58">
        <v>1.0590481409750658E-3</v>
      </c>
      <c r="AA43" s="58">
        <v>7.1117232262359333E-5</v>
      </c>
      <c r="AB43" s="58">
        <v>1.4049842380686654E-3</v>
      </c>
      <c r="AC43" s="58">
        <v>2.8713434219184326E-3</v>
      </c>
      <c r="AD43" s="58">
        <v>2.0970096246422164E-3</v>
      </c>
      <c r="AE43" s="58">
        <v>3.3210879871491406E-3</v>
      </c>
      <c r="AF43" s="58">
        <v>2.6335557517528224E-4</v>
      </c>
      <c r="AG43" s="58">
        <v>1.7037571202359405E-3</v>
      </c>
      <c r="AH43" s="58">
        <v>2.3612490843782212E-3</v>
      </c>
      <c r="AI43" s="58">
        <v>2.8080482820833112E-3</v>
      </c>
      <c r="AJ43" s="58">
        <v>3.5422103191285188E-3</v>
      </c>
      <c r="AK43" s="58">
        <v>2.5298825494597188E-3</v>
      </c>
      <c r="AL43" s="58">
        <v>4.7525314169094513E-3</v>
      </c>
      <c r="AM43" s="58">
        <v>1.5086732698530929E-3</v>
      </c>
      <c r="AN43" s="58">
        <v>1.7760840397584685E-3</v>
      </c>
      <c r="AO43" s="58">
        <v>0</v>
      </c>
      <c r="AP43" s="65">
        <v>1.1583193768345175E-4</v>
      </c>
      <c r="AQ43" s="4">
        <v>1.7148324325252028E-3</v>
      </c>
    </row>
    <row r="44" spans="2:43" ht="12.9" customHeight="1" x14ac:dyDescent="0.15">
      <c r="B44" s="24" t="s">
        <v>164</v>
      </c>
      <c r="C44" s="23" t="s">
        <v>19</v>
      </c>
      <c r="D44" s="58">
        <v>5.6235815353787725E-3</v>
      </c>
      <c r="E44" s="58">
        <v>8.305395735232425E-4</v>
      </c>
      <c r="F44" s="58">
        <v>7.9861289033668903E-3</v>
      </c>
      <c r="G44" s="58">
        <v>4.8576187150549651E-3</v>
      </c>
      <c r="H44" s="58">
        <v>6.2020946947311398E-3</v>
      </c>
      <c r="I44" s="58">
        <v>4.5507985228589367E-3</v>
      </c>
      <c r="J44" s="58">
        <v>4.1645189255889907E-3</v>
      </c>
      <c r="K44" s="58">
        <v>5.5151277513769263E-4</v>
      </c>
      <c r="L44" s="58">
        <v>1.9700413460314276E-2</v>
      </c>
      <c r="M44" s="58">
        <v>3.6233884231557378E-3</v>
      </c>
      <c r="N44" s="58">
        <v>9.8576327125374352E-3</v>
      </c>
      <c r="O44" s="58">
        <v>1.500285533501999E-2</v>
      </c>
      <c r="P44" s="58">
        <v>2.3906424646472782E-3</v>
      </c>
      <c r="Q44" s="58">
        <v>4.5602870781544045E-3</v>
      </c>
      <c r="R44" s="58">
        <v>8.048661662662944E-3</v>
      </c>
      <c r="S44" s="58">
        <v>6.2414391526717031E-3</v>
      </c>
      <c r="T44" s="58">
        <v>3.0301670271795453E-3</v>
      </c>
      <c r="U44" s="58">
        <v>6.6590137823412153E-4</v>
      </c>
      <c r="V44" s="58">
        <v>2.3288566046075466E-3</v>
      </c>
      <c r="W44" s="58">
        <v>1.236551118054922E-3</v>
      </c>
      <c r="X44" s="58">
        <v>1.4477005898953003E-3</v>
      </c>
      <c r="Y44" s="58">
        <v>2.0932553143203497E-3</v>
      </c>
      <c r="Z44" s="58">
        <v>1.3929760735916988E-2</v>
      </c>
      <c r="AA44" s="58">
        <v>3.0243032625253295E-3</v>
      </c>
      <c r="AB44" s="58">
        <v>8.6016739865404368E-3</v>
      </c>
      <c r="AC44" s="58">
        <v>7.6279342364564476E-3</v>
      </c>
      <c r="AD44" s="58">
        <v>3.8977289355083163E-3</v>
      </c>
      <c r="AE44" s="58">
        <v>1.0160191611470701E-2</v>
      </c>
      <c r="AF44" s="58">
        <v>2.8097296081593028E-3</v>
      </c>
      <c r="AG44" s="58">
        <v>1.5250743360644252E-3</v>
      </c>
      <c r="AH44" s="58">
        <v>5.9944622190492873E-3</v>
      </c>
      <c r="AI44" s="58">
        <v>2.7749776795475966E-4</v>
      </c>
      <c r="AJ44" s="58">
        <v>6.8557414233461761E-3</v>
      </c>
      <c r="AK44" s="58">
        <v>2.9330106485514953E-3</v>
      </c>
      <c r="AL44" s="58">
        <v>1.3053873427872696E-2</v>
      </c>
      <c r="AM44" s="58">
        <v>5.3790548864900267E-3</v>
      </c>
      <c r="AN44" s="58">
        <v>5.9634274866866271E-3</v>
      </c>
      <c r="AO44" s="58">
        <v>4.89850777688714E-4</v>
      </c>
      <c r="AP44" s="65">
        <v>0</v>
      </c>
      <c r="AQ44" s="4">
        <v>5.0879703667353589E-3</v>
      </c>
    </row>
    <row r="45" spans="2:43" ht="12.9" customHeight="1" x14ac:dyDescent="0.15">
      <c r="B45" s="39" t="s">
        <v>165</v>
      </c>
      <c r="C45" s="40" t="s">
        <v>20</v>
      </c>
      <c r="D45" s="60">
        <v>0.59780901624181293</v>
      </c>
      <c r="E45" s="60">
        <v>0.39898880322116592</v>
      </c>
      <c r="F45" s="60">
        <v>0.3926449926533308</v>
      </c>
      <c r="G45" s="60">
        <v>0.66078345636486435</v>
      </c>
      <c r="H45" s="60">
        <v>0.69889790690407949</v>
      </c>
      <c r="I45" s="60">
        <v>0.57829991803752911</v>
      </c>
      <c r="J45" s="60">
        <v>0.69612335325371533</v>
      </c>
      <c r="K45" s="60">
        <v>0.570645868642223</v>
      </c>
      <c r="L45" s="60">
        <v>0.53083219338348908</v>
      </c>
      <c r="M45" s="60">
        <v>0.50200214685681965</v>
      </c>
      <c r="N45" s="60">
        <v>0.5322750122676545</v>
      </c>
      <c r="O45" s="60">
        <v>0.5862414320903343</v>
      </c>
      <c r="P45" s="60">
        <v>0.86708773350601676</v>
      </c>
      <c r="Q45" s="60">
        <v>0.48919460070146692</v>
      </c>
      <c r="R45" s="60">
        <v>0.51661263675843394</v>
      </c>
      <c r="S45" s="60">
        <v>0.53935664772895053</v>
      </c>
      <c r="T45" s="60">
        <v>0.6459524851132854</v>
      </c>
      <c r="U45" s="60">
        <v>0.67866821073882244</v>
      </c>
      <c r="V45" s="60">
        <v>0.63818025478538565</v>
      </c>
      <c r="W45" s="60">
        <v>0.71190955165820813</v>
      </c>
      <c r="X45" s="60">
        <v>0.74559006707193187</v>
      </c>
      <c r="Y45" s="60">
        <v>0.48775122355673162</v>
      </c>
      <c r="Z45" s="60">
        <v>0.52442937923428157</v>
      </c>
      <c r="AA45" s="60">
        <v>0.52154685867283934</v>
      </c>
      <c r="AB45" s="60">
        <v>0.64169569109110114</v>
      </c>
      <c r="AC45" s="60">
        <v>0.36547209585112239</v>
      </c>
      <c r="AD45" s="60">
        <v>0.34185807993266865</v>
      </c>
      <c r="AE45" s="60">
        <v>0.37598818037854481</v>
      </c>
      <c r="AF45" s="60">
        <v>0.16769783310230182</v>
      </c>
      <c r="AG45" s="60">
        <v>0.55894529532287895</v>
      </c>
      <c r="AH45" s="60">
        <v>0.52995535636664481</v>
      </c>
      <c r="AI45" s="60">
        <v>0.27400800742652665</v>
      </c>
      <c r="AJ45" s="60">
        <v>0.28153334468213415</v>
      </c>
      <c r="AK45" s="60">
        <v>0.39939164003741184</v>
      </c>
      <c r="AL45" s="60">
        <v>0.40513086659283348</v>
      </c>
      <c r="AM45" s="60">
        <v>0.39730380882245475</v>
      </c>
      <c r="AN45" s="60">
        <v>0.48359879424843144</v>
      </c>
      <c r="AO45" s="60">
        <v>0.99999999999999989</v>
      </c>
      <c r="AP45" s="66">
        <v>0.35619696356142749</v>
      </c>
      <c r="AQ45" s="4">
        <v>0.44340734921020225</v>
      </c>
    </row>
    <row r="46" spans="2:43" ht="12.9" customHeight="1" x14ac:dyDescent="0.15">
      <c r="B46" s="22" t="s">
        <v>166</v>
      </c>
      <c r="C46" s="23" t="s">
        <v>50</v>
      </c>
      <c r="D46" s="58">
        <v>2.2664108701640285E-3</v>
      </c>
      <c r="E46" s="58">
        <v>1.3250606038575309E-2</v>
      </c>
      <c r="F46" s="58">
        <v>3.5682334970787474E-2</v>
      </c>
      <c r="G46" s="58">
        <v>1.0855169998480452E-2</v>
      </c>
      <c r="H46" s="58">
        <v>5.0408446133319192E-3</v>
      </c>
      <c r="I46" s="58">
        <v>8.6412232130497549E-3</v>
      </c>
      <c r="J46" s="58">
        <v>8.8251157153653014E-3</v>
      </c>
      <c r="K46" s="58">
        <v>7.8068110457535428E-3</v>
      </c>
      <c r="L46" s="58">
        <v>5.8543976857910324E-3</v>
      </c>
      <c r="M46" s="58">
        <v>1.3988928057627895E-2</v>
      </c>
      <c r="N46" s="58">
        <v>9.8706230091196289E-3</v>
      </c>
      <c r="O46" s="58">
        <v>4.221182247482377E-3</v>
      </c>
      <c r="P46" s="58">
        <v>9.788011780082935E-3</v>
      </c>
      <c r="Q46" s="58">
        <v>1.2565544845793423E-2</v>
      </c>
      <c r="R46" s="58">
        <v>1.0249367189115701E-2</v>
      </c>
      <c r="S46" s="58">
        <v>1.0534819979328182E-2</v>
      </c>
      <c r="T46" s="58">
        <v>9.1788983979018707E-3</v>
      </c>
      <c r="U46" s="58">
        <v>9.3099532132874634E-3</v>
      </c>
      <c r="V46" s="58">
        <v>1.2335109264435236E-2</v>
      </c>
      <c r="W46" s="58">
        <v>1.4353095085337263E-2</v>
      </c>
      <c r="X46" s="58">
        <v>5.3169196767781221E-3</v>
      </c>
      <c r="Y46" s="58">
        <v>1.2862864726957773E-2</v>
      </c>
      <c r="Z46" s="58">
        <v>1.205494883810109E-2</v>
      </c>
      <c r="AA46" s="58">
        <v>7.5865084324859867E-3</v>
      </c>
      <c r="AB46" s="58">
        <v>6.4847868603408864E-3</v>
      </c>
      <c r="AC46" s="58">
        <v>1.7268278697538861E-2</v>
      </c>
      <c r="AD46" s="58">
        <v>1.3129635855109383E-2</v>
      </c>
      <c r="AE46" s="58">
        <v>2.488578754592876E-2</v>
      </c>
      <c r="AF46" s="58">
        <v>1.2033656075710495E-3</v>
      </c>
      <c r="AG46" s="58">
        <v>4.7420747381646967E-3</v>
      </c>
      <c r="AH46" s="58">
        <v>5.7254565158827413E-3</v>
      </c>
      <c r="AI46" s="58">
        <v>8.6591839291458444E-3</v>
      </c>
      <c r="AJ46" s="58">
        <v>4.5662652170872483E-3</v>
      </c>
      <c r="AK46" s="58">
        <v>8.1057178260221848E-3</v>
      </c>
      <c r="AL46" s="58">
        <v>3.5002330828635582E-2</v>
      </c>
      <c r="AM46" s="58">
        <v>1.0051842648465535E-2</v>
      </c>
      <c r="AN46" s="58">
        <v>1.4703232894143272E-2</v>
      </c>
      <c r="AO46" s="58">
        <v>0</v>
      </c>
      <c r="AP46" s="65">
        <v>1.9978423716072139E-3</v>
      </c>
      <c r="AQ46" s="4">
        <v>9.3072305736845683E-3</v>
      </c>
    </row>
    <row r="47" spans="2:43" ht="12.9" customHeight="1" x14ac:dyDescent="0.15">
      <c r="B47" s="67" t="s">
        <v>167</v>
      </c>
      <c r="C47" s="68" t="s">
        <v>21</v>
      </c>
      <c r="D47" s="69">
        <v>0.15631540446669601</v>
      </c>
      <c r="E47" s="69">
        <v>0.23039320437926378</v>
      </c>
      <c r="F47" s="69">
        <v>0.18952878221520131</v>
      </c>
      <c r="G47" s="69">
        <v>0.26678456791702632</v>
      </c>
      <c r="H47" s="69">
        <v>0.14243455860639226</v>
      </c>
      <c r="I47" s="69">
        <v>0.32873995695350844</v>
      </c>
      <c r="J47" s="69">
        <v>0.12773477058576985</v>
      </c>
      <c r="K47" s="69">
        <v>0.42111455553661692</v>
      </c>
      <c r="L47" s="69">
        <v>8.7402713685515512E-2</v>
      </c>
      <c r="M47" s="69">
        <v>0.14315607398951966</v>
      </c>
      <c r="N47" s="69">
        <v>0.21137672561543477</v>
      </c>
      <c r="O47" s="69">
        <v>0.2154815907921627</v>
      </c>
      <c r="P47" s="69">
        <v>0.51111616678403171</v>
      </c>
      <c r="Q47" s="69">
        <v>0.30264336186078644</v>
      </c>
      <c r="R47" s="69">
        <v>0.39119801607730431</v>
      </c>
      <c r="S47" s="69">
        <v>0.28442002848120856</v>
      </c>
      <c r="T47" s="69">
        <v>0.3787012695465844</v>
      </c>
      <c r="U47" s="69">
        <v>0.23445255835844095</v>
      </c>
      <c r="V47" s="69">
        <v>0.19960057649884397</v>
      </c>
      <c r="W47" s="69">
        <v>0.19790011802790736</v>
      </c>
      <c r="X47" s="69">
        <v>0.76107503957344869</v>
      </c>
      <c r="Y47" s="69">
        <v>0.42753084710421585</v>
      </c>
      <c r="Z47" s="69">
        <v>0.34070150998730175</v>
      </c>
      <c r="AA47" s="69">
        <v>9.3351989608453589E-2</v>
      </c>
      <c r="AB47" s="69">
        <v>0.10714179201118119</v>
      </c>
      <c r="AC47" s="69">
        <v>0.45480437700475451</v>
      </c>
      <c r="AD47" s="69">
        <v>0.44159747540071842</v>
      </c>
      <c r="AE47" s="69">
        <v>0.30203868248177124</v>
      </c>
      <c r="AF47" s="69">
        <v>4.0922068309925397E-2</v>
      </c>
      <c r="AG47" s="69">
        <v>0.37570469849097932</v>
      </c>
      <c r="AH47" s="69">
        <v>0.1636971336659086</v>
      </c>
      <c r="AI47" s="69">
        <v>0.34577649604430782</v>
      </c>
      <c r="AJ47" s="69">
        <v>0.46651260810006051</v>
      </c>
      <c r="AK47" s="69">
        <v>0.52703791774953357</v>
      </c>
      <c r="AL47" s="69">
        <v>0.52760363762097084</v>
      </c>
      <c r="AM47" s="69">
        <v>0.36448766879168948</v>
      </c>
      <c r="AN47" s="69">
        <v>0.31656114021106962</v>
      </c>
      <c r="AO47" s="69">
        <v>0</v>
      </c>
      <c r="AP47" s="70">
        <v>7.422551935304761E-3</v>
      </c>
      <c r="AQ47" s="4">
        <v>0.30489692633136029</v>
      </c>
    </row>
    <row r="48" spans="2:43" ht="12.9" customHeight="1" x14ac:dyDescent="0.15">
      <c r="B48" s="22" t="s">
        <v>168</v>
      </c>
      <c r="C48" s="23" t="s">
        <v>22</v>
      </c>
      <c r="D48" s="58">
        <v>9.6617747088112313E-2</v>
      </c>
      <c r="E48" s="58">
        <v>0.25883753955726196</v>
      </c>
      <c r="F48" s="58">
        <v>0.19338796473833403</v>
      </c>
      <c r="G48" s="58">
        <v>-9.9913734450278374E-2</v>
      </c>
      <c r="H48" s="58">
        <v>8.218942042188157E-2</v>
      </c>
      <c r="I48" s="58">
        <v>-4.4264814426012065E-2</v>
      </c>
      <c r="J48" s="58">
        <v>5.7896799157739216E-2</v>
      </c>
      <c r="K48" s="58">
        <v>-0.23882058128210235</v>
      </c>
      <c r="L48" s="58">
        <v>0.21080415773009858</v>
      </c>
      <c r="M48" s="58">
        <v>0.19310565272760696</v>
      </c>
      <c r="N48" s="58">
        <v>9.5708739359872105E-2</v>
      </c>
      <c r="O48" s="58">
        <v>0.10253560320846972</v>
      </c>
      <c r="P48" s="58">
        <v>-0.44601430076242321</v>
      </c>
      <c r="Q48" s="58">
        <v>6.4539596615663372E-2</v>
      </c>
      <c r="R48" s="58">
        <v>-1.9251530299854876E-2</v>
      </c>
      <c r="S48" s="58">
        <v>3.9641707631482129E-2</v>
      </c>
      <c r="T48" s="58">
        <v>-0.15149756009743601</v>
      </c>
      <c r="U48" s="58">
        <v>-8.5684599654334032E-2</v>
      </c>
      <c r="V48" s="58">
        <v>-1.6397769285612145E-2</v>
      </c>
      <c r="W48" s="58">
        <v>-6.332215558266753E-2</v>
      </c>
      <c r="X48" s="58">
        <v>-0.60659210201065017</v>
      </c>
      <c r="Y48" s="58">
        <v>-7.5269341455140817E-2</v>
      </c>
      <c r="Z48" s="58">
        <v>2.2756241150276607E-2</v>
      </c>
      <c r="AA48" s="58">
        <v>-3.5937671872044085E-3</v>
      </c>
      <c r="AB48" s="58">
        <v>6.8228555947826203E-2</v>
      </c>
      <c r="AC48" s="58">
        <v>4.1874010838493653E-2</v>
      </c>
      <c r="AD48" s="58">
        <v>4.7784345223540012E-2</v>
      </c>
      <c r="AE48" s="58">
        <v>0.21657821145599529</v>
      </c>
      <c r="AF48" s="58">
        <v>0.36284835834491813</v>
      </c>
      <c r="AG48" s="58">
        <v>-6.5863140472051454E-2</v>
      </c>
      <c r="AH48" s="58">
        <v>0.11259089459219931</v>
      </c>
      <c r="AI48" s="58">
        <v>0</v>
      </c>
      <c r="AJ48" s="58">
        <v>4.3460937243447418E-3</v>
      </c>
      <c r="AK48" s="58">
        <v>8.837834792398698E-3</v>
      </c>
      <c r="AL48" s="58">
        <v>-1.9322594210130471E-2</v>
      </c>
      <c r="AM48" s="58">
        <v>6.7288007009585996E-2</v>
      </c>
      <c r="AN48" s="58">
        <v>5.8442503612054471E-3</v>
      </c>
      <c r="AO48" s="58">
        <v>0</v>
      </c>
      <c r="AP48" s="65">
        <v>0.56930370900068827</v>
      </c>
      <c r="AQ48" s="4">
        <v>6.4503003982763804E-2</v>
      </c>
    </row>
    <row r="49" spans="2:43" ht="12.9" customHeight="1" x14ac:dyDescent="0.15">
      <c r="B49" s="22" t="s">
        <v>169</v>
      </c>
      <c r="C49" s="23" t="s">
        <v>23</v>
      </c>
      <c r="D49" s="58">
        <v>0.15564126496045699</v>
      </c>
      <c r="E49" s="58">
        <v>7.5857981863072604E-2</v>
      </c>
      <c r="F49" s="58">
        <v>0.15128960176980524</v>
      </c>
      <c r="G49" s="58">
        <v>0.10922615578634491</v>
      </c>
      <c r="H49" s="58">
        <v>5.5633040920784971E-2</v>
      </c>
      <c r="I49" s="58">
        <v>9.881595661729832E-2</v>
      </c>
      <c r="J49" s="58">
        <v>7.7732649139898233E-2</v>
      </c>
      <c r="K49" s="58">
        <v>0.2291634634715646</v>
      </c>
      <c r="L49" s="58">
        <v>0.12061311510309372</v>
      </c>
      <c r="M49" s="58">
        <v>0.1181193776443098</v>
      </c>
      <c r="N49" s="58">
        <v>9.9641907774139601E-2</v>
      </c>
      <c r="O49" s="58">
        <v>5.4091241199135179E-2</v>
      </c>
      <c r="P49" s="58">
        <v>4.0951248165150757E-2</v>
      </c>
      <c r="Q49" s="58">
        <v>9.0302766458290482E-2</v>
      </c>
      <c r="R49" s="58">
        <v>9.6409238892499874E-2</v>
      </c>
      <c r="S49" s="58">
        <v>0.11594841473991274</v>
      </c>
      <c r="T49" s="58">
        <v>0.13511767046884676</v>
      </c>
      <c r="U49" s="58">
        <v>0.17427613347505003</v>
      </c>
      <c r="V49" s="58">
        <v>0.18505616252572987</v>
      </c>
      <c r="W49" s="58">
        <v>0.20111686301863402</v>
      </c>
      <c r="X49" s="58">
        <v>9.9940109094345281E-2</v>
      </c>
      <c r="Y49" s="58">
        <v>0.11231273762495708</v>
      </c>
      <c r="Z49" s="58">
        <v>5.3591974288865356E-2</v>
      </c>
      <c r="AA49" s="58">
        <v>0.33772162101143238</v>
      </c>
      <c r="AB49" s="58">
        <v>0.15201508050072474</v>
      </c>
      <c r="AC49" s="58">
        <v>7.6925669987085124E-2</v>
      </c>
      <c r="AD49" s="58">
        <v>9.8367285425324719E-2</v>
      </c>
      <c r="AE49" s="58">
        <v>7.6146367575427809E-2</v>
      </c>
      <c r="AF49" s="58">
        <v>0.35612355459877698</v>
      </c>
      <c r="AG49" s="58">
        <v>8.804014190355422E-2</v>
      </c>
      <c r="AH49" s="58">
        <v>0.16323665091739067</v>
      </c>
      <c r="AI49" s="58">
        <v>0.36978351666285408</v>
      </c>
      <c r="AJ49" s="58">
        <v>0.23662119240714957</v>
      </c>
      <c r="AK49" s="58">
        <v>5.820000891317724E-2</v>
      </c>
      <c r="AL49" s="58">
        <v>4.2639739931711114E-2</v>
      </c>
      <c r="AM49" s="58">
        <v>0.10881147939122185</v>
      </c>
      <c r="AN49" s="58">
        <v>0.13170151805794741</v>
      </c>
      <c r="AO49" s="58">
        <v>0</v>
      </c>
      <c r="AP49" s="65">
        <v>3.5157190791102404E-2</v>
      </c>
      <c r="AQ49" s="4">
        <v>0.15131853910215731</v>
      </c>
    </row>
    <row r="50" spans="2:43" ht="12.9" customHeight="1" x14ac:dyDescent="0.15">
      <c r="B50" s="22" t="s">
        <v>170</v>
      </c>
      <c r="C50" s="23" t="s">
        <v>190</v>
      </c>
      <c r="D50" s="58">
        <v>2.302707330166032E-2</v>
      </c>
      <c r="E50" s="58">
        <v>3.642217787868763E-2</v>
      </c>
      <c r="F50" s="58">
        <v>4.0290589335463305E-2</v>
      </c>
      <c r="G50" s="58">
        <v>5.2278709017708432E-2</v>
      </c>
      <c r="H50" s="58">
        <v>1.8484538985494271E-2</v>
      </c>
      <c r="I50" s="58">
        <v>2.9771169727664231E-2</v>
      </c>
      <c r="J50" s="58">
        <v>3.168892894302542E-2</v>
      </c>
      <c r="K50" s="58">
        <v>1.0090980054356935E-2</v>
      </c>
      <c r="L50" s="58">
        <v>4.4495509541311588E-2</v>
      </c>
      <c r="M50" s="58">
        <v>2.9629692023206748E-2</v>
      </c>
      <c r="N50" s="58">
        <v>5.1132858881753923E-2</v>
      </c>
      <c r="O50" s="58">
        <v>3.743453364288999E-2</v>
      </c>
      <c r="P50" s="58">
        <v>1.7074732637274263E-2</v>
      </c>
      <c r="Q50" s="58">
        <v>4.0761230613263623E-2</v>
      </c>
      <c r="R50" s="58">
        <v>4.7873677635722539E-3</v>
      </c>
      <c r="S50" s="58">
        <v>1.0103597521857922E-2</v>
      </c>
      <c r="T50" s="58">
        <v>-1.7445491507021457E-2</v>
      </c>
      <c r="U50" s="58">
        <v>-1.1015827291000825E-2</v>
      </c>
      <c r="V50" s="58">
        <v>-1.8770307397211791E-2</v>
      </c>
      <c r="W50" s="58">
        <v>-6.1953429259442326E-2</v>
      </c>
      <c r="X50" s="58">
        <v>-5.3266238190708302E-3</v>
      </c>
      <c r="Y50" s="58">
        <v>3.4814636446391774E-2</v>
      </c>
      <c r="Z50" s="58">
        <v>4.947755044833662E-2</v>
      </c>
      <c r="AA50" s="58">
        <v>4.3517455837730271E-2</v>
      </c>
      <c r="AB50" s="58">
        <v>4.703504010409109E-2</v>
      </c>
      <c r="AC50" s="58">
        <v>4.3658571467430712E-2</v>
      </c>
      <c r="AD50" s="58">
        <v>5.8000772216726948E-2</v>
      </c>
      <c r="AE50" s="58">
        <v>1.6733373660338592E-2</v>
      </c>
      <c r="AF50" s="58">
        <v>7.1390932456965719E-2</v>
      </c>
      <c r="AG50" s="58">
        <v>4.0075925431954734E-2</v>
      </c>
      <c r="AH50" s="58">
        <v>2.4799018605202741E-2</v>
      </c>
      <c r="AI50" s="58">
        <v>1.7727959371656476E-3</v>
      </c>
      <c r="AJ50" s="58">
        <v>6.6949164565406E-3</v>
      </c>
      <c r="AK50" s="58">
        <v>1.0725272700735988E-2</v>
      </c>
      <c r="AL50" s="58">
        <v>3.059511474495186E-2</v>
      </c>
      <c r="AM50" s="58">
        <v>5.2090334160922257E-2</v>
      </c>
      <c r="AN50" s="58">
        <v>4.759486181854538E-2</v>
      </c>
      <c r="AO50" s="58">
        <v>0</v>
      </c>
      <c r="AP50" s="65">
        <v>3.2882049863322195E-2</v>
      </c>
      <c r="AQ50" s="4">
        <v>3.0212461025107239E-2</v>
      </c>
    </row>
    <row r="51" spans="2:43" ht="12.9" customHeight="1" x14ac:dyDescent="0.15">
      <c r="B51" s="22" t="s">
        <v>171</v>
      </c>
      <c r="C51" s="23" t="s">
        <v>24</v>
      </c>
      <c r="D51" s="58">
        <v>-3.1676916928902558E-2</v>
      </c>
      <c r="E51" s="58">
        <v>-1.3750312938027342E-2</v>
      </c>
      <c r="F51" s="58">
        <v>-2.8242656829220738E-3</v>
      </c>
      <c r="G51" s="58">
        <v>-1.4324634146174142E-5</v>
      </c>
      <c r="H51" s="58">
        <v>-2.6803104519643058E-3</v>
      </c>
      <c r="I51" s="58">
        <v>-3.4101230377113889E-6</v>
      </c>
      <c r="J51" s="58">
        <v>-1.6167955130983603E-6</v>
      </c>
      <c r="K51" s="58">
        <v>-1.0974684127569527E-6</v>
      </c>
      <c r="L51" s="58">
        <v>-2.0871292997472482E-6</v>
      </c>
      <c r="M51" s="58">
        <v>-1.8712990907161281E-6</v>
      </c>
      <c r="N51" s="58">
        <v>-5.866907974670906E-6</v>
      </c>
      <c r="O51" s="58">
        <v>-5.583180474321008E-6</v>
      </c>
      <c r="P51" s="58">
        <v>-3.5921101328831146E-6</v>
      </c>
      <c r="Q51" s="58">
        <v>-7.1010952641002492E-6</v>
      </c>
      <c r="R51" s="58">
        <v>-5.0963810712421427E-6</v>
      </c>
      <c r="S51" s="58">
        <v>-5.216082740130208E-6</v>
      </c>
      <c r="T51" s="58">
        <v>-7.2719221608741928E-6</v>
      </c>
      <c r="U51" s="58">
        <v>-6.4288402661005525E-6</v>
      </c>
      <c r="V51" s="58">
        <v>-4.0263915706210969E-6</v>
      </c>
      <c r="W51" s="58">
        <v>-4.0429479765320377E-6</v>
      </c>
      <c r="X51" s="58">
        <v>-3.4095867831139979E-6</v>
      </c>
      <c r="Y51" s="58">
        <v>-2.9680041133207529E-6</v>
      </c>
      <c r="Z51" s="58">
        <v>-3.0116039471630744E-3</v>
      </c>
      <c r="AA51" s="58">
        <v>-1.3066637573720929E-4</v>
      </c>
      <c r="AB51" s="58">
        <v>-2.2600946515265268E-2</v>
      </c>
      <c r="AC51" s="58">
        <v>-3.0038464253476576E-6</v>
      </c>
      <c r="AD51" s="58">
        <v>-7.3759405408804627E-4</v>
      </c>
      <c r="AE51" s="58">
        <v>-1.2370603098006533E-2</v>
      </c>
      <c r="AF51" s="58">
        <v>-1.8611242045908199E-4</v>
      </c>
      <c r="AG51" s="58">
        <v>-1.6449954154805816E-3</v>
      </c>
      <c r="AH51" s="58">
        <v>-4.5106632289183344E-6</v>
      </c>
      <c r="AI51" s="58">
        <v>0</v>
      </c>
      <c r="AJ51" s="58">
        <v>-2.7442058731693309E-4</v>
      </c>
      <c r="AK51" s="58">
        <v>-1.2298392019279583E-2</v>
      </c>
      <c r="AL51" s="58">
        <v>-2.164909550897242E-2</v>
      </c>
      <c r="AM51" s="58">
        <v>-3.3140824339518864E-5</v>
      </c>
      <c r="AN51" s="58">
        <v>-3.7975913425016337E-6</v>
      </c>
      <c r="AO51" s="58">
        <v>0</v>
      </c>
      <c r="AP51" s="65">
        <v>-2.9603075234524122E-3</v>
      </c>
      <c r="AQ51" s="4">
        <v>-3.6455102252759058E-3</v>
      </c>
    </row>
    <row r="52" spans="2:43" ht="12.9" customHeight="1" x14ac:dyDescent="0.15">
      <c r="B52" s="39" t="s">
        <v>172</v>
      </c>
      <c r="C52" s="40" t="s">
        <v>25</v>
      </c>
      <c r="D52" s="60">
        <v>0.40219098375818707</v>
      </c>
      <c r="E52" s="60">
        <v>0.60101119677883397</v>
      </c>
      <c r="F52" s="60">
        <v>0.60735500734666936</v>
      </c>
      <c r="G52" s="60">
        <v>0.33921654363513548</v>
      </c>
      <c r="H52" s="60">
        <v>0.30110209309592062</v>
      </c>
      <c r="I52" s="60">
        <v>0.421700081962471</v>
      </c>
      <c r="J52" s="60">
        <v>0.3038766467462849</v>
      </c>
      <c r="K52" s="60">
        <v>0.42935413135777711</v>
      </c>
      <c r="L52" s="60">
        <v>0.46916780661651064</v>
      </c>
      <c r="M52" s="60">
        <v>0.49799785314318029</v>
      </c>
      <c r="N52" s="60">
        <v>0.46772498773234528</v>
      </c>
      <c r="O52" s="60">
        <v>0.41375856790966564</v>
      </c>
      <c r="P52" s="60">
        <v>0.13291226649398363</v>
      </c>
      <c r="Q52" s="60">
        <v>0.51080539929853308</v>
      </c>
      <c r="R52" s="60">
        <v>0.483387363241566</v>
      </c>
      <c r="S52" s="60">
        <v>0.46064335227104924</v>
      </c>
      <c r="T52" s="60">
        <v>0.35404751488671465</v>
      </c>
      <c r="U52" s="60">
        <v>0.3213317892611775</v>
      </c>
      <c r="V52" s="60">
        <v>0.36181974521461446</v>
      </c>
      <c r="W52" s="60">
        <v>0.2880904483417922</v>
      </c>
      <c r="X52" s="60">
        <v>0.25440993292806802</v>
      </c>
      <c r="Y52" s="60">
        <v>0.51224877644326827</v>
      </c>
      <c r="Z52" s="60">
        <v>0.47557062076571843</v>
      </c>
      <c r="AA52" s="60">
        <v>0.4784531413271606</v>
      </c>
      <c r="AB52" s="60">
        <v>0.35830430890889886</v>
      </c>
      <c r="AC52" s="60">
        <v>0.63452790414887761</v>
      </c>
      <c r="AD52" s="60">
        <v>0.65814192006733152</v>
      </c>
      <c r="AE52" s="60">
        <v>0.62401181962145524</v>
      </c>
      <c r="AF52" s="60">
        <v>0.8323021668976982</v>
      </c>
      <c r="AG52" s="60">
        <v>0.44105470467712105</v>
      </c>
      <c r="AH52" s="60">
        <v>0.47004464363335513</v>
      </c>
      <c r="AI52" s="60">
        <v>0.72599199257347335</v>
      </c>
      <c r="AJ52" s="60">
        <v>0.71846665531786569</v>
      </c>
      <c r="AK52" s="60">
        <v>0.60060835996258821</v>
      </c>
      <c r="AL52" s="60">
        <v>0.59486913340716641</v>
      </c>
      <c r="AM52" s="60">
        <v>0.60269619117754547</v>
      </c>
      <c r="AN52" s="60">
        <v>0.51640120575156867</v>
      </c>
      <c r="AO52" s="60">
        <v>0</v>
      </c>
      <c r="AP52" s="66">
        <v>0.6438030364385724</v>
      </c>
      <c r="AQ52" s="4">
        <v>0.55659265078979769</v>
      </c>
    </row>
    <row r="53" spans="2:43" ht="12.9" customHeight="1" x14ac:dyDescent="0.15">
      <c r="B53" s="39" t="s">
        <v>173</v>
      </c>
      <c r="C53" s="40" t="s">
        <v>191</v>
      </c>
      <c r="D53" s="60">
        <v>1</v>
      </c>
      <c r="E53" s="60">
        <v>1</v>
      </c>
      <c r="F53" s="60">
        <v>1</v>
      </c>
      <c r="G53" s="60">
        <v>1</v>
      </c>
      <c r="H53" s="60">
        <v>1</v>
      </c>
      <c r="I53" s="60">
        <v>1</v>
      </c>
      <c r="J53" s="60">
        <v>1</v>
      </c>
      <c r="K53" s="60">
        <v>1</v>
      </c>
      <c r="L53" s="60">
        <v>1</v>
      </c>
      <c r="M53" s="60">
        <v>1</v>
      </c>
      <c r="N53" s="60">
        <v>1</v>
      </c>
      <c r="O53" s="60">
        <v>1</v>
      </c>
      <c r="P53" s="60">
        <v>1</v>
      </c>
      <c r="Q53" s="60">
        <v>1</v>
      </c>
      <c r="R53" s="60">
        <v>1</v>
      </c>
      <c r="S53" s="60">
        <v>1</v>
      </c>
      <c r="T53" s="60">
        <v>1</v>
      </c>
      <c r="U53" s="60">
        <v>1</v>
      </c>
      <c r="V53" s="60">
        <v>1</v>
      </c>
      <c r="W53" s="60">
        <v>1</v>
      </c>
      <c r="X53" s="60">
        <v>1</v>
      </c>
      <c r="Y53" s="60">
        <v>1</v>
      </c>
      <c r="Z53" s="60">
        <v>1</v>
      </c>
      <c r="AA53" s="60">
        <v>1</v>
      </c>
      <c r="AB53" s="60">
        <v>1</v>
      </c>
      <c r="AC53" s="60">
        <v>1</v>
      </c>
      <c r="AD53" s="60">
        <v>1</v>
      </c>
      <c r="AE53" s="60">
        <v>1</v>
      </c>
      <c r="AF53" s="60">
        <v>1</v>
      </c>
      <c r="AG53" s="60">
        <v>1</v>
      </c>
      <c r="AH53" s="60">
        <v>1</v>
      </c>
      <c r="AI53" s="60">
        <v>1</v>
      </c>
      <c r="AJ53" s="60">
        <v>1</v>
      </c>
      <c r="AK53" s="60">
        <v>1</v>
      </c>
      <c r="AL53" s="60">
        <v>1</v>
      </c>
      <c r="AM53" s="60">
        <v>1</v>
      </c>
      <c r="AN53" s="60">
        <v>1</v>
      </c>
      <c r="AO53" s="60">
        <v>1</v>
      </c>
      <c r="AP53" s="66">
        <v>1</v>
      </c>
      <c r="AQ53" s="4">
        <v>1</v>
      </c>
    </row>
    <row r="54" spans="2:43" ht="12.9" customHeight="1" x14ac:dyDescent="0.15">
      <c r="D54" s="14"/>
      <c r="E54" s="14"/>
      <c r="F54" s="14"/>
      <c r="I54" s="14"/>
      <c r="AC54" s="14"/>
    </row>
    <row r="55" spans="2:43" ht="12.9" customHeight="1" x14ac:dyDescent="0.15">
      <c r="D55" s="14"/>
      <c r="E55" s="14"/>
      <c r="F55" s="14"/>
      <c r="I55" s="14"/>
      <c r="AC55" s="14"/>
    </row>
    <row r="56" spans="2:43" ht="12.9" customHeight="1" x14ac:dyDescent="0.15">
      <c r="D56" s="14"/>
      <c r="E56" s="14"/>
      <c r="F56" s="14"/>
      <c r="I56" s="14"/>
      <c r="AC56" s="14"/>
    </row>
    <row r="57" spans="2:43" ht="12.9" customHeight="1" x14ac:dyDescent="0.15">
      <c r="D57" s="14"/>
      <c r="E57" s="14"/>
      <c r="F57" s="14"/>
      <c r="I57" s="14"/>
      <c r="AC57" s="14"/>
    </row>
    <row r="58" spans="2:43" ht="12.9" customHeight="1" x14ac:dyDescent="0.15">
      <c r="D58" s="14"/>
      <c r="E58" s="14"/>
      <c r="F58" s="14"/>
      <c r="I58" s="14"/>
      <c r="AC58" s="14"/>
    </row>
    <row r="59" spans="2:43" ht="12.9" customHeight="1" x14ac:dyDescent="0.15">
      <c r="D59" s="14"/>
      <c r="E59" s="14"/>
      <c r="F59" s="14"/>
      <c r="I59" s="14"/>
      <c r="AC59" s="14"/>
    </row>
    <row r="60" spans="2:43" ht="12.9" customHeight="1" x14ac:dyDescent="0.15"/>
    <row r="61" spans="2:43" ht="12.9" customHeight="1" x14ac:dyDescent="0.15">
      <c r="D61" s="14"/>
      <c r="E61" s="14"/>
      <c r="F61" s="14"/>
      <c r="I61" s="14"/>
      <c r="AC61" s="14"/>
    </row>
    <row r="62" spans="2:43" ht="12.9" customHeight="1" x14ac:dyDescent="0.15"/>
    <row r="63" spans="2:43" ht="12.9" customHeight="1" x14ac:dyDescent="0.15"/>
    <row r="64" spans="2:43" ht="12.9" customHeight="1" x14ac:dyDescent="0.15">
      <c r="D64" s="5"/>
      <c r="E64" s="5"/>
      <c r="F64" s="5"/>
      <c r="G64" s="5"/>
      <c r="H64" s="5"/>
      <c r="I64" s="5"/>
      <c r="J64" s="5"/>
      <c r="K64" s="5"/>
      <c r="L64" s="5"/>
      <c r="M64" s="5"/>
      <c r="N64" s="5"/>
      <c r="O64" s="5"/>
    </row>
    <row r="65" spans="4:15" s="4" customFormat="1" ht="12.9" customHeight="1" x14ac:dyDescent="0.15">
      <c r="D65" s="5"/>
      <c r="E65" s="5"/>
      <c r="F65" s="5"/>
      <c r="G65" s="5"/>
      <c r="H65" s="5"/>
      <c r="I65" s="5"/>
      <c r="J65" s="5"/>
      <c r="K65" s="5"/>
      <c r="L65" s="5"/>
      <c r="M65" s="5"/>
      <c r="N65" s="5"/>
      <c r="O65" s="5"/>
    </row>
    <row r="66" spans="4:15" s="4" customFormat="1" ht="12.9" customHeight="1" x14ac:dyDescent="0.15">
      <c r="D66" s="2"/>
      <c r="E66" s="2"/>
      <c r="F66" s="2"/>
      <c r="G66" s="2"/>
      <c r="H66" s="2"/>
      <c r="I66" s="2"/>
      <c r="J66" s="2"/>
      <c r="K66" s="2"/>
      <c r="L66" s="2"/>
      <c r="M66" s="2"/>
      <c r="N66" s="2"/>
      <c r="O66" s="2"/>
    </row>
    <row r="67" spans="4:15" s="4" customFormat="1" ht="12.9" customHeight="1" x14ac:dyDescent="0.15">
      <c r="D67" s="2"/>
      <c r="E67" s="2"/>
      <c r="F67" s="2"/>
      <c r="G67" s="2"/>
      <c r="H67" s="2"/>
      <c r="I67" s="2"/>
      <c r="J67" s="2"/>
      <c r="K67" s="2"/>
      <c r="L67" s="2"/>
      <c r="M67" s="2"/>
      <c r="N67" s="2"/>
      <c r="O67" s="2"/>
    </row>
    <row r="68" spans="4:15" s="4" customFormat="1" ht="12.9" customHeight="1" x14ac:dyDescent="0.15">
      <c r="D68" s="2"/>
      <c r="E68" s="2"/>
      <c r="F68" s="2"/>
      <c r="G68" s="2"/>
      <c r="H68" s="2"/>
      <c r="I68" s="2"/>
      <c r="J68" s="2"/>
      <c r="K68" s="2"/>
      <c r="L68" s="2"/>
      <c r="M68" s="2"/>
      <c r="N68" s="2"/>
      <c r="O68" s="2"/>
    </row>
    <row r="69" spans="4:15" s="4" customFormat="1" ht="12.9" customHeight="1" x14ac:dyDescent="0.15">
      <c r="D69" s="2"/>
      <c r="E69" s="2"/>
      <c r="F69" s="2"/>
      <c r="G69" s="2"/>
      <c r="H69" s="2"/>
      <c r="I69" s="2"/>
      <c r="J69" s="2"/>
      <c r="K69" s="2"/>
      <c r="L69" s="2"/>
      <c r="M69" s="2"/>
      <c r="N69" s="2"/>
      <c r="O69" s="2"/>
    </row>
    <row r="70" spans="4:15" s="4" customFormat="1" ht="12.9" customHeight="1" x14ac:dyDescent="0.15">
      <c r="D70" s="2"/>
      <c r="E70" s="2"/>
      <c r="F70" s="2"/>
      <c r="G70" s="2"/>
      <c r="H70" s="2"/>
      <c r="I70" s="2"/>
      <c r="J70" s="2"/>
      <c r="K70" s="2"/>
      <c r="L70" s="2"/>
      <c r="M70" s="2"/>
      <c r="N70" s="2"/>
      <c r="O70" s="2"/>
    </row>
    <row r="71" spans="4:15" s="4" customFormat="1" ht="12.9" customHeight="1" x14ac:dyDescent="0.15">
      <c r="D71" s="2"/>
      <c r="E71" s="2"/>
      <c r="F71" s="2"/>
      <c r="G71" s="2"/>
      <c r="H71" s="2"/>
      <c r="I71" s="2"/>
      <c r="J71" s="2"/>
      <c r="K71" s="2"/>
      <c r="L71" s="2"/>
      <c r="M71" s="2"/>
      <c r="N71" s="2"/>
      <c r="O71" s="2"/>
    </row>
    <row r="72" spans="4:15" s="4" customFormat="1" ht="12.9" customHeight="1" x14ac:dyDescent="0.15">
      <c r="D72" s="2"/>
      <c r="E72" s="2"/>
      <c r="F72" s="2"/>
      <c r="G72" s="2"/>
      <c r="H72" s="2"/>
      <c r="I72" s="2"/>
      <c r="J72" s="2"/>
      <c r="K72" s="2"/>
      <c r="L72" s="2"/>
      <c r="M72" s="2"/>
      <c r="N72" s="2"/>
      <c r="O72" s="2"/>
    </row>
    <row r="73" spans="4:15" s="4" customFormat="1" ht="12.9" customHeight="1" x14ac:dyDescent="0.15">
      <c r="D73" s="2"/>
      <c r="E73" s="2"/>
      <c r="F73" s="2"/>
      <c r="G73" s="2"/>
      <c r="H73" s="2"/>
      <c r="I73" s="2"/>
      <c r="J73" s="2"/>
      <c r="K73" s="2"/>
      <c r="L73" s="2"/>
      <c r="M73" s="2"/>
      <c r="N73" s="2"/>
      <c r="O73" s="2"/>
    </row>
    <row r="74" spans="4:15" s="4" customFormat="1" ht="12.9" customHeight="1" x14ac:dyDescent="0.15">
      <c r="D74" s="2"/>
      <c r="E74" s="2"/>
      <c r="F74" s="2"/>
      <c r="G74" s="2"/>
      <c r="H74" s="2"/>
      <c r="I74" s="2"/>
      <c r="J74" s="2"/>
      <c r="K74" s="2"/>
      <c r="L74" s="2"/>
      <c r="M74" s="2"/>
      <c r="N74" s="2"/>
      <c r="O74" s="2"/>
    </row>
    <row r="75" spans="4:15" s="4" customFormat="1" ht="12.9" customHeight="1" x14ac:dyDescent="0.15">
      <c r="D75" s="2"/>
      <c r="E75" s="2"/>
      <c r="F75" s="2"/>
      <c r="G75" s="2"/>
      <c r="H75" s="2"/>
      <c r="I75" s="2"/>
      <c r="J75" s="2"/>
      <c r="K75" s="2"/>
      <c r="L75" s="2"/>
      <c r="M75" s="2"/>
      <c r="N75" s="2"/>
      <c r="O75" s="2"/>
    </row>
    <row r="76" spans="4:15" s="4" customFormat="1" ht="12.9" customHeight="1" x14ac:dyDescent="0.15">
      <c r="D76" s="2"/>
      <c r="E76" s="2"/>
      <c r="F76" s="2"/>
      <c r="G76" s="2"/>
      <c r="H76" s="2"/>
      <c r="I76" s="2"/>
      <c r="J76" s="2"/>
      <c r="K76" s="2"/>
      <c r="L76" s="2"/>
      <c r="M76" s="2"/>
      <c r="N76" s="2"/>
      <c r="O76" s="2"/>
    </row>
    <row r="77" spans="4:15" s="4" customFormat="1" ht="12.9" customHeight="1" x14ac:dyDescent="0.15">
      <c r="D77" s="2"/>
      <c r="E77" s="2"/>
      <c r="F77" s="2"/>
      <c r="G77" s="2"/>
      <c r="H77" s="2"/>
      <c r="I77" s="2"/>
      <c r="J77" s="2"/>
      <c r="K77" s="2"/>
      <c r="L77" s="2"/>
      <c r="M77" s="2"/>
      <c r="N77" s="2"/>
      <c r="O77" s="2"/>
    </row>
    <row r="78" spans="4:15" s="4" customFormat="1" ht="12.9" customHeight="1" x14ac:dyDescent="0.15">
      <c r="D78" s="2"/>
      <c r="E78" s="2"/>
      <c r="F78" s="2"/>
      <c r="G78" s="2"/>
      <c r="H78" s="2"/>
      <c r="I78" s="2"/>
      <c r="J78" s="2"/>
      <c r="K78" s="2"/>
      <c r="L78" s="2"/>
      <c r="M78" s="2"/>
      <c r="N78" s="2"/>
      <c r="O78" s="2"/>
    </row>
    <row r="79" spans="4:15" s="4" customFormat="1" ht="12.9" customHeight="1" x14ac:dyDescent="0.15">
      <c r="D79" s="2"/>
      <c r="E79" s="2"/>
      <c r="F79" s="2"/>
      <c r="G79" s="2"/>
      <c r="H79" s="2"/>
      <c r="I79" s="2"/>
      <c r="J79" s="2"/>
      <c r="K79" s="2"/>
      <c r="L79" s="2"/>
      <c r="M79" s="2"/>
      <c r="N79" s="2"/>
      <c r="O79" s="2"/>
    </row>
    <row r="80" spans="4:15" s="4" customFormat="1" ht="12.9" customHeight="1" x14ac:dyDescent="0.15">
      <c r="D80" s="2"/>
      <c r="E80" s="2"/>
      <c r="F80" s="2"/>
      <c r="G80" s="2"/>
      <c r="H80" s="2"/>
      <c r="I80" s="2"/>
      <c r="J80" s="2"/>
      <c r="K80" s="2"/>
      <c r="L80" s="2"/>
      <c r="M80" s="2"/>
      <c r="N80" s="2"/>
      <c r="O80" s="2"/>
    </row>
    <row r="81" spans="4:15" s="4" customFormat="1" ht="12.9" customHeight="1" x14ac:dyDescent="0.15"/>
    <row r="82" spans="4:15" s="4" customFormat="1" ht="12.9" customHeight="1" x14ac:dyDescent="0.15">
      <c r="D82" s="17"/>
      <c r="E82" s="17"/>
      <c r="F82" s="17"/>
      <c r="G82" s="17"/>
      <c r="H82" s="17"/>
      <c r="I82" s="17"/>
      <c r="J82" s="17"/>
      <c r="K82" s="17"/>
      <c r="L82" s="17"/>
      <c r="M82" s="17"/>
      <c r="N82" s="17"/>
      <c r="O82" s="17"/>
    </row>
    <row r="83" spans="4:15" s="4" customFormat="1" ht="12.9" customHeight="1" x14ac:dyDescent="0.15">
      <c r="D83" s="17"/>
      <c r="E83" s="17"/>
      <c r="F83" s="17"/>
      <c r="G83" s="17"/>
      <c r="H83" s="17"/>
      <c r="I83" s="17"/>
      <c r="J83" s="17"/>
      <c r="K83" s="17"/>
      <c r="L83" s="17"/>
      <c r="M83" s="17"/>
      <c r="N83" s="17"/>
      <c r="O83" s="17"/>
    </row>
    <row r="84" spans="4:15" s="4" customFormat="1" ht="12.9" customHeight="1" x14ac:dyDescent="0.15">
      <c r="D84" s="17"/>
      <c r="E84" s="17"/>
      <c r="F84" s="17"/>
      <c r="G84" s="17"/>
      <c r="H84" s="17"/>
      <c r="I84" s="17"/>
      <c r="J84" s="17"/>
      <c r="K84" s="17"/>
      <c r="L84" s="17"/>
      <c r="M84" s="17"/>
      <c r="N84" s="17"/>
      <c r="O84" s="17"/>
    </row>
    <row r="85" spans="4:15" s="4" customFormat="1" ht="12.9" customHeight="1" x14ac:dyDescent="0.15">
      <c r="D85" s="17"/>
      <c r="E85" s="17"/>
      <c r="F85" s="17"/>
      <c r="G85" s="17"/>
      <c r="H85" s="17"/>
      <c r="I85" s="17"/>
      <c r="J85" s="17"/>
      <c r="K85" s="17"/>
      <c r="L85" s="17"/>
      <c r="M85" s="17"/>
      <c r="N85" s="17"/>
      <c r="O85" s="17"/>
    </row>
    <row r="86" spans="4:15" s="4" customFormat="1" ht="12.9" customHeight="1" x14ac:dyDescent="0.15">
      <c r="D86" s="17"/>
      <c r="E86" s="17"/>
      <c r="F86" s="17"/>
      <c r="G86" s="17"/>
      <c r="H86" s="17"/>
      <c r="I86" s="17"/>
      <c r="J86" s="17"/>
      <c r="K86" s="17"/>
      <c r="L86" s="17"/>
      <c r="M86" s="17"/>
      <c r="N86" s="17"/>
      <c r="O86" s="17"/>
    </row>
    <row r="87" spans="4:15" s="4" customFormat="1" ht="12.9" customHeight="1" x14ac:dyDescent="0.15">
      <c r="D87" s="17"/>
      <c r="E87" s="17"/>
      <c r="F87" s="17"/>
      <c r="G87" s="17"/>
      <c r="H87" s="17"/>
      <c r="I87" s="17"/>
      <c r="J87" s="17"/>
      <c r="K87" s="17"/>
      <c r="L87" s="17"/>
      <c r="M87" s="17"/>
      <c r="N87" s="17"/>
      <c r="O87" s="17"/>
    </row>
    <row r="88" spans="4:15" s="4" customFormat="1" ht="12.9" customHeight="1" x14ac:dyDescent="0.15">
      <c r="D88" s="17"/>
      <c r="E88" s="17"/>
      <c r="F88" s="17"/>
      <c r="G88" s="17"/>
      <c r="H88" s="17"/>
      <c r="I88" s="17"/>
      <c r="J88" s="17"/>
      <c r="K88" s="17"/>
      <c r="L88" s="17"/>
      <c r="M88" s="17"/>
      <c r="N88" s="17"/>
      <c r="O88" s="17"/>
    </row>
    <row r="89" spans="4:15" s="4" customFormat="1" ht="12.9" customHeight="1" x14ac:dyDescent="0.15">
      <c r="D89" s="17"/>
      <c r="E89" s="17"/>
      <c r="F89" s="17"/>
      <c r="G89" s="17"/>
      <c r="H89" s="17"/>
      <c r="I89" s="17"/>
      <c r="J89" s="17"/>
      <c r="K89" s="17"/>
      <c r="L89" s="17"/>
      <c r="M89" s="17"/>
      <c r="N89" s="17"/>
      <c r="O89" s="17"/>
    </row>
    <row r="90" spans="4:15" s="4" customFormat="1" ht="12.9" customHeight="1" x14ac:dyDescent="0.15">
      <c r="D90" s="17"/>
      <c r="E90" s="17"/>
      <c r="F90" s="17"/>
      <c r="G90" s="17"/>
      <c r="H90" s="17"/>
      <c r="I90" s="17"/>
      <c r="J90" s="17"/>
      <c r="K90" s="17"/>
      <c r="L90" s="17"/>
      <c r="M90" s="17"/>
      <c r="N90" s="17"/>
      <c r="O90" s="17"/>
    </row>
    <row r="91" spans="4:15" s="4" customFormat="1" ht="12.9" customHeight="1" x14ac:dyDescent="0.15">
      <c r="D91" s="17"/>
      <c r="E91" s="17"/>
      <c r="F91" s="17"/>
      <c r="G91" s="17"/>
      <c r="H91" s="17"/>
      <c r="I91" s="17"/>
      <c r="J91" s="17"/>
      <c r="K91" s="17"/>
      <c r="L91" s="17"/>
      <c r="M91" s="17"/>
      <c r="N91" s="17"/>
      <c r="O91" s="17"/>
    </row>
    <row r="92" spans="4:15" s="4" customFormat="1" ht="12.9" customHeight="1" x14ac:dyDescent="0.15">
      <c r="D92" s="17"/>
      <c r="E92" s="17"/>
      <c r="F92" s="17"/>
      <c r="G92" s="17"/>
      <c r="H92" s="17"/>
      <c r="I92" s="17"/>
      <c r="J92" s="17"/>
      <c r="K92" s="17"/>
      <c r="L92" s="17"/>
      <c r="M92" s="17"/>
      <c r="N92" s="17"/>
      <c r="O92" s="17"/>
    </row>
    <row r="93" spans="4:15" s="4" customFormat="1" ht="12.9" customHeight="1" x14ac:dyDescent="0.15">
      <c r="D93" s="17"/>
      <c r="E93" s="17"/>
      <c r="F93" s="17"/>
      <c r="G93" s="17"/>
      <c r="H93" s="17"/>
      <c r="I93" s="17"/>
      <c r="J93" s="17"/>
      <c r="K93" s="17"/>
      <c r="L93" s="17"/>
      <c r="M93" s="17"/>
      <c r="N93" s="17"/>
      <c r="O93" s="17"/>
    </row>
    <row r="94" spans="4:15" s="4" customFormat="1" ht="12.9" customHeight="1" x14ac:dyDescent="0.15">
      <c r="D94" s="17"/>
      <c r="E94" s="17"/>
      <c r="F94" s="17"/>
      <c r="G94" s="17"/>
      <c r="H94" s="17"/>
      <c r="I94" s="17"/>
      <c r="J94" s="17"/>
      <c r="K94" s="17"/>
      <c r="L94" s="17"/>
      <c r="M94" s="17"/>
      <c r="N94" s="17"/>
      <c r="O94" s="17"/>
    </row>
    <row r="95" spans="4:15" s="4" customFormat="1" ht="12.9" customHeight="1" x14ac:dyDescent="0.15">
      <c r="D95" s="17"/>
      <c r="E95" s="17"/>
      <c r="F95" s="17"/>
      <c r="G95" s="17"/>
      <c r="H95" s="17"/>
      <c r="I95" s="17"/>
      <c r="J95" s="17"/>
      <c r="K95" s="17"/>
      <c r="L95" s="17"/>
      <c r="M95" s="17"/>
      <c r="N95" s="17"/>
      <c r="O95" s="17"/>
    </row>
    <row r="96" spans="4:15" s="4" customFormat="1" ht="12.9" customHeight="1" x14ac:dyDescent="0.15">
      <c r="D96" s="17"/>
      <c r="E96" s="17"/>
      <c r="F96" s="17"/>
      <c r="G96" s="17"/>
      <c r="H96" s="17"/>
      <c r="I96" s="17"/>
      <c r="J96" s="17"/>
      <c r="K96" s="17"/>
      <c r="L96" s="17"/>
      <c r="M96" s="17"/>
      <c r="N96" s="17"/>
      <c r="O96" s="17"/>
    </row>
    <row r="97" spans="4:15" s="4" customFormat="1" ht="12.9" customHeight="1" x14ac:dyDescent="0.15"/>
    <row r="98" spans="4:15" s="4" customFormat="1" ht="12.9" customHeight="1" x14ac:dyDescent="0.15"/>
    <row r="99" spans="4:15" s="4" customFormat="1" ht="12.9" customHeight="1" x14ac:dyDescent="0.15">
      <c r="D99" s="5"/>
      <c r="E99" s="5"/>
      <c r="F99" s="5"/>
      <c r="G99" s="5"/>
      <c r="H99" s="5"/>
      <c r="I99" s="5"/>
      <c r="J99" s="5"/>
      <c r="K99" s="5"/>
      <c r="L99" s="5"/>
      <c r="M99" s="5"/>
      <c r="N99" s="5"/>
      <c r="O99" s="5"/>
    </row>
    <row r="100" spans="4:15" s="4" customFormat="1" ht="12.9" customHeight="1" x14ac:dyDescent="0.15">
      <c r="D100" s="5"/>
      <c r="E100" s="5"/>
      <c r="F100" s="5"/>
      <c r="G100" s="5"/>
      <c r="H100" s="5"/>
      <c r="I100" s="5"/>
      <c r="J100" s="5"/>
      <c r="K100" s="5"/>
      <c r="L100" s="5"/>
      <c r="M100" s="5"/>
      <c r="N100" s="5"/>
      <c r="O100" s="5"/>
    </row>
    <row r="101" spans="4:15" s="4" customFormat="1" ht="12.9" customHeight="1" x14ac:dyDescent="0.15">
      <c r="D101" s="2"/>
      <c r="E101" s="2"/>
      <c r="F101" s="2"/>
      <c r="G101" s="2"/>
      <c r="H101" s="2"/>
      <c r="I101" s="2"/>
      <c r="J101" s="2"/>
      <c r="K101" s="2"/>
      <c r="L101" s="2"/>
      <c r="M101" s="2"/>
      <c r="N101" s="2"/>
      <c r="O101" s="2"/>
    </row>
    <row r="102" spans="4:15" s="4" customFormat="1" ht="12.9" customHeight="1" x14ac:dyDescent="0.15">
      <c r="D102" s="2"/>
      <c r="E102" s="2"/>
      <c r="F102" s="2"/>
      <c r="G102" s="2"/>
      <c r="H102" s="2"/>
      <c r="I102" s="2"/>
      <c r="J102" s="2"/>
      <c r="K102" s="2"/>
      <c r="L102" s="2"/>
      <c r="M102" s="2"/>
      <c r="N102" s="2"/>
      <c r="O102" s="2"/>
    </row>
    <row r="103" spans="4:15" s="4" customFormat="1" ht="12.9" customHeight="1" x14ac:dyDescent="0.15">
      <c r="D103" s="2"/>
      <c r="E103" s="2"/>
      <c r="F103" s="2"/>
      <c r="G103" s="2"/>
      <c r="H103" s="2"/>
      <c r="I103" s="2"/>
      <c r="J103" s="2"/>
      <c r="K103" s="2"/>
      <c r="L103" s="2"/>
      <c r="M103" s="2"/>
      <c r="N103" s="2"/>
      <c r="O103" s="2"/>
    </row>
    <row r="104" spans="4:15" s="4" customFormat="1" ht="12.9" customHeight="1" x14ac:dyDescent="0.15">
      <c r="D104" s="2"/>
      <c r="E104" s="2"/>
      <c r="F104" s="2"/>
      <c r="G104" s="2"/>
      <c r="H104" s="2"/>
      <c r="I104" s="2"/>
      <c r="J104" s="2"/>
      <c r="K104" s="2"/>
      <c r="L104" s="2"/>
      <c r="M104" s="2"/>
      <c r="N104" s="2"/>
      <c r="O104" s="2"/>
    </row>
    <row r="105" spans="4:15" s="4" customFormat="1" ht="12.9" customHeight="1" x14ac:dyDescent="0.15">
      <c r="D105" s="2"/>
      <c r="E105" s="2"/>
      <c r="F105" s="2"/>
      <c r="G105" s="2"/>
      <c r="H105" s="2"/>
      <c r="I105" s="2"/>
      <c r="J105" s="2"/>
      <c r="K105" s="2"/>
      <c r="L105" s="2"/>
      <c r="M105" s="2"/>
      <c r="N105" s="2"/>
      <c r="O105" s="2"/>
    </row>
    <row r="106" spans="4:15" s="4" customFormat="1" ht="12.9" customHeight="1" x14ac:dyDescent="0.15">
      <c r="D106" s="2"/>
      <c r="E106" s="2"/>
      <c r="F106" s="2"/>
      <c r="G106" s="2"/>
      <c r="H106" s="2"/>
      <c r="I106" s="2"/>
      <c r="J106" s="2"/>
      <c r="K106" s="2"/>
      <c r="L106" s="2"/>
      <c r="M106" s="2"/>
      <c r="N106" s="2"/>
      <c r="O106" s="2"/>
    </row>
    <row r="107" spans="4:15" s="4" customFormat="1" ht="12.9" customHeight="1" x14ac:dyDescent="0.15">
      <c r="D107" s="2"/>
      <c r="E107" s="2"/>
      <c r="F107" s="2"/>
      <c r="G107" s="2"/>
      <c r="H107" s="2"/>
      <c r="I107" s="2"/>
      <c r="J107" s="2"/>
      <c r="K107" s="2"/>
      <c r="L107" s="2"/>
      <c r="M107" s="2"/>
      <c r="N107" s="2"/>
      <c r="O107" s="2"/>
    </row>
    <row r="108" spans="4:15" s="4" customFormat="1" ht="12.9" customHeight="1" x14ac:dyDescent="0.15">
      <c r="D108" s="2"/>
      <c r="E108" s="2"/>
      <c r="F108" s="2"/>
      <c r="G108" s="2"/>
      <c r="H108" s="2"/>
      <c r="I108" s="2"/>
      <c r="J108" s="2"/>
      <c r="K108" s="2"/>
      <c r="L108" s="2"/>
      <c r="M108" s="2"/>
      <c r="N108" s="2"/>
      <c r="O108" s="2"/>
    </row>
    <row r="109" spans="4:15" s="4" customFormat="1" ht="12.9" customHeight="1" x14ac:dyDescent="0.15">
      <c r="D109" s="2"/>
      <c r="E109" s="2"/>
      <c r="F109" s="2"/>
      <c r="G109" s="2"/>
      <c r="H109" s="2"/>
      <c r="I109" s="2"/>
      <c r="J109" s="2"/>
      <c r="K109" s="2"/>
      <c r="L109" s="2"/>
      <c r="M109" s="2"/>
      <c r="N109" s="2"/>
      <c r="O109" s="2"/>
    </row>
    <row r="110" spans="4:15" s="4" customFormat="1" ht="12.9" customHeight="1" x14ac:dyDescent="0.15">
      <c r="D110" s="2"/>
      <c r="E110" s="2"/>
      <c r="F110" s="2"/>
      <c r="G110" s="2"/>
      <c r="H110" s="2"/>
      <c r="I110" s="2"/>
      <c r="J110" s="2"/>
      <c r="K110" s="2"/>
      <c r="L110" s="2"/>
      <c r="M110" s="2"/>
      <c r="N110" s="2"/>
      <c r="O110" s="2"/>
    </row>
    <row r="111" spans="4:15" s="4" customFormat="1" ht="12.9" customHeight="1" x14ac:dyDescent="0.15">
      <c r="D111" s="2"/>
      <c r="E111" s="2"/>
      <c r="F111" s="2"/>
      <c r="G111" s="2"/>
      <c r="H111" s="2"/>
      <c r="I111" s="2"/>
      <c r="J111" s="2"/>
      <c r="K111" s="2"/>
      <c r="L111" s="2"/>
      <c r="M111" s="2"/>
      <c r="N111" s="2"/>
      <c r="O111" s="2"/>
    </row>
    <row r="112" spans="4:15" s="4" customFormat="1" ht="12.9" customHeight="1" x14ac:dyDescent="0.15">
      <c r="D112" s="2"/>
      <c r="E112" s="2"/>
      <c r="F112" s="2"/>
      <c r="G112" s="2"/>
      <c r="H112" s="2"/>
      <c r="I112" s="2"/>
      <c r="J112" s="2"/>
      <c r="K112" s="2"/>
      <c r="L112" s="2"/>
      <c r="M112" s="2"/>
      <c r="N112" s="2"/>
      <c r="O112" s="2"/>
    </row>
    <row r="113" spans="2:15" ht="12.9" customHeight="1" x14ac:dyDescent="0.15">
      <c r="B113" s="4"/>
      <c r="C113" s="4"/>
      <c r="D113" s="2"/>
      <c r="E113" s="2"/>
      <c r="F113" s="2"/>
      <c r="G113" s="2"/>
      <c r="H113" s="2"/>
      <c r="I113" s="2"/>
      <c r="J113" s="2"/>
      <c r="K113" s="2"/>
      <c r="L113" s="2"/>
      <c r="M113" s="2"/>
      <c r="N113" s="2"/>
      <c r="O113" s="2"/>
    </row>
    <row r="114" spans="2:15" ht="12.9" customHeight="1" x14ac:dyDescent="0.15">
      <c r="B114" s="4"/>
      <c r="C114" s="4"/>
      <c r="D114" s="2"/>
      <c r="E114" s="2"/>
      <c r="F114" s="2"/>
      <c r="G114" s="2"/>
      <c r="H114" s="2"/>
      <c r="I114" s="2"/>
      <c r="J114" s="2"/>
      <c r="K114" s="2"/>
      <c r="L114" s="2"/>
      <c r="M114" s="2"/>
      <c r="N114" s="2"/>
      <c r="O114" s="2"/>
    </row>
    <row r="115" spans="2:15" ht="12.9" customHeight="1" x14ac:dyDescent="0.15">
      <c r="B115" s="4"/>
      <c r="C115" s="4"/>
      <c r="D115" s="2"/>
      <c r="E115" s="2"/>
      <c r="F115" s="2"/>
      <c r="G115" s="2"/>
      <c r="H115" s="2"/>
      <c r="I115" s="2"/>
      <c r="J115" s="2"/>
      <c r="K115" s="2"/>
      <c r="L115" s="2"/>
      <c r="M115" s="2"/>
      <c r="N115" s="2"/>
      <c r="O115" s="2"/>
    </row>
    <row r="116" spans="2:15" ht="12.9" customHeight="1" x14ac:dyDescent="0.15">
      <c r="B116" s="4"/>
      <c r="C116" s="4"/>
    </row>
    <row r="117" spans="2:15" ht="12.9" customHeight="1" x14ac:dyDescent="0.15">
      <c r="B117" s="4"/>
      <c r="C117" s="4"/>
      <c r="D117" s="17"/>
      <c r="E117" s="17"/>
      <c r="F117" s="17"/>
      <c r="G117" s="17"/>
      <c r="H117" s="17"/>
      <c r="I117" s="17"/>
      <c r="J117" s="17"/>
      <c r="K117" s="17"/>
      <c r="L117" s="17"/>
      <c r="M117" s="17"/>
      <c r="N117" s="17"/>
      <c r="O117" s="17"/>
    </row>
    <row r="118" spans="2:15" ht="12.9" customHeight="1" x14ac:dyDescent="0.15">
      <c r="B118" s="4"/>
      <c r="C118" s="4"/>
      <c r="D118" s="17"/>
      <c r="E118" s="17"/>
      <c r="F118" s="17"/>
      <c r="G118" s="17"/>
      <c r="H118" s="17"/>
      <c r="I118" s="17"/>
      <c r="J118" s="17"/>
      <c r="K118" s="17"/>
      <c r="L118" s="17"/>
      <c r="M118" s="17"/>
      <c r="N118" s="17"/>
      <c r="O118" s="17"/>
    </row>
    <row r="119" spans="2:15" ht="12.9" customHeight="1" x14ac:dyDescent="0.15">
      <c r="B119" s="4"/>
      <c r="C119" s="4"/>
      <c r="D119" s="17"/>
      <c r="E119" s="17"/>
      <c r="F119" s="17"/>
      <c r="G119" s="17"/>
      <c r="H119" s="17"/>
      <c r="I119" s="17"/>
      <c r="J119" s="17"/>
      <c r="K119" s="17"/>
      <c r="L119" s="17"/>
      <c r="M119" s="17"/>
      <c r="N119" s="17"/>
      <c r="O119" s="17"/>
    </row>
    <row r="120" spans="2:15" ht="12.9" customHeight="1" x14ac:dyDescent="0.15">
      <c r="B120" s="4"/>
      <c r="C120" s="4"/>
      <c r="D120" s="17"/>
      <c r="E120" s="17"/>
      <c r="F120" s="17"/>
      <c r="G120" s="17"/>
      <c r="H120" s="17"/>
      <c r="I120" s="17"/>
      <c r="J120" s="17"/>
      <c r="K120" s="17"/>
      <c r="L120" s="17"/>
      <c r="M120" s="17"/>
      <c r="N120" s="17"/>
      <c r="O120" s="17"/>
    </row>
    <row r="121" spans="2:15" ht="12.9" customHeight="1" x14ac:dyDescent="0.15">
      <c r="B121" s="4"/>
      <c r="C121" s="4"/>
      <c r="D121" s="17"/>
      <c r="E121" s="17"/>
      <c r="F121" s="17"/>
      <c r="G121" s="17"/>
      <c r="H121" s="17"/>
      <c r="I121" s="17"/>
      <c r="J121" s="17"/>
      <c r="K121" s="17"/>
      <c r="L121" s="17"/>
      <c r="M121" s="17"/>
      <c r="N121" s="17"/>
      <c r="O121" s="17"/>
    </row>
    <row r="122" spans="2:15" ht="12.9" customHeight="1" x14ac:dyDescent="0.15">
      <c r="B122" s="4"/>
      <c r="C122" s="4"/>
      <c r="D122" s="17"/>
      <c r="E122" s="17"/>
      <c r="F122" s="17"/>
      <c r="G122" s="17"/>
      <c r="H122" s="17"/>
      <c r="I122" s="17"/>
      <c r="J122" s="17"/>
      <c r="K122" s="17"/>
      <c r="L122" s="17"/>
      <c r="M122" s="17"/>
      <c r="N122" s="17"/>
      <c r="O122" s="17"/>
    </row>
    <row r="123" spans="2:15" ht="12.9" customHeight="1" x14ac:dyDescent="0.15">
      <c r="B123" s="4"/>
      <c r="C123" s="4"/>
      <c r="D123" s="17"/>
      <c r="E123" s="17"/>
      <c r="F123" s="17"/>
      <c r="G123" s="17"/>
      <c r="H123" s="17"/>
      <c r="I123" s="17"/>
      <c r="J123" s="17"/>
      <c r="K123" s="17"/>
      <c r="L123" s="17"/>
      <c r="M123" s="17"/>
      <c r="N123" s="17"/>
      <c r="O123" s="17"/>
    </row>
    <row r="124" spans="2:15" ht="12.9" customHeight="1" x14ac:dyDescent="0.15">
      <c r="B124" s="4"/>
      <c r="C124" s="4"/>
      <c r="D124" s="17"/>
      <c r="E124" s="17"/>
      <c r="F124" s="17"/>
      <c r="G124" s="17"/>
      <c r="H124" s="17"/>
      <c r="I124" s="17"/>
      <c r="J124" s="17"/>
      <c r="K124" s="17"/>
      <c r="L124" s="17"/>
      <c r="M124" s="17"/>
      <c r="N124" s="17"/>
      <c r="O124" s="17"/>
    </row>
    <row r="125" spans="2:15" ht="12.9" customHeight="1" x14ac:dyDescent="0.15">
      <c r="B125" s="4"/>
      <c r="C125" s="4"/>
      <c r="D125" s="17"/>
      <c r="E125" s="17"/>
      <c r="F125" s="17"/>
      <c r="G125" s="17"/>
      <c r="H125" s="17"/>
      <c r="I125" s="17"/>
      <c r="J125" s="17"/>
      <c r="K125" s="17"/>
      <c r="L125" s="17"/>
      <c r="M125" s="17"/>
      <c r="N125" s="17"/>
      <c r="O125" s="17"/>
    </row>
    <row r="126" spans="2:15" ht="12.9" customHeight="1" x14ac:dyDescent="0.15">
      <c r="B126" s="4"/>
      <c r="C126" s="4"/>
      <c r="D126" s="17"/>
      <c r="E126" s="17"/>
      <c r="F126" s="17"/>
      <c r="G126" s="17"/>
      <c r="H126" s="17"/>
      <c r="I126" s="17"/>
      <c r="J126" s="17"/>
      <c r="K126" s="17"/>
      <c r="L126" s="17"/>
      <c r="M126" s="17"/>
      <c r="N126" s="17"/>
      <c r="O126" s="17"/>
    </row>
  </sheetData>
  <sheetProtection sheet="1" objects="1" scenarios="1"/>
  <phoneticPr fontId="2"/>
  <pageMargins left="0.78740157480314965" right="0.39370078740157483" top="0.78740157480314965" bottom="0.78740157480314965" header="0.51181102362204722" footer="0.51181102362204722"/>
  <pageSetup paperSize="9" scale="6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tint="4.9989318521683403E-2"/>
  </sheetPr>
  <dimension ref="B1:AR47"/>
  <sheetViews>
    <sheetView showGridLines="0" workbookViewId="0">
      <pane xSplit="3" ySplit="5" topLeftCell="D6" activePane="bottomRight" state="frozen"/>
      <selection pane="topRight" activeCell="C1" sqref="C1"/>
      <selection pane="bottomLeft" activeCell="A6" sqref="A6"/>
      <selection pane="bottomRight"/>
    </sheetView>
  </sheetViews>
  <sheetFormatPr defaultColWidth="8.875" defaultRowHeight="12" x14ac:dyDescent="0.15"/>
  <cols>
    <col min="1" max="1" width="1.875" style="4" customWidth="1"/>
    <col min="2" max="2" width="8.875" style="6" customWidth="1"/>
    <col min="3" max="3" width="32.875" style="3" customWidth="1"/>
    <col min="4" max="44" width="12.875" style="4" customWidth="1"/>
    <col min="45" max="16384" width="8.875" style="4"/>
  </cols>
  <sheetData>
    <row r="1" spans="2:44" ht="20.100000000000001" customHeight="1" x14ac:dyDescent="0.15">
      <c r="B1" s="194" t="str">
        <f>入力・結果!B1</f>
        <v>令和2年鳥取県産業連関表：経済波及効果推計ツール3 ver.1.00</v>
      </c>
    </row>
    <row r="2" spans="2:44" ht="20.100000000000001" customHeight="1" x14ac:dyDescent="0.15">
      <c r="B2" s="13" t="s">
        <v>62</v>
      </c>
      <c r="D2" s="14"/>
      <c r="E2" s="14"/>
      <c r="F2" s="14"/>
      <c r="I2" s="14"/>
      <c r="AC2" s="14"/>
    </row>
    <row r="3" spans="2:44" ht="12.9" customHeight="1" x14ac:dyDescent="0.15">
      <c r="B3" s="34"/>
      <c r="C3" s="12"/>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row>
    <row r="4" spans="2:44" s="3" customFormat="1" ht="12.9" customHeight="1" x14ac:dyDescent="0.15">
      <c r="B4" s="26"/>
      <c r="C4" s="28"/>
      <c r="D4" s="118" t="s">
        <v>126</v>
      </c>
      <c r="E4" s="118" t="s">
        <v>127</v>
      </c>
      <c r="F4" s="118" t="s">
        <v>128</v>
      </c>
      <c r="G4" s="118" t="s">
        <v>129</v>
      </c>
      <c r="H4" s="118" t="s">
        <v>130</v>
      </c>
      <c r="I4" s="118" t="s">
        <v>131</v>
      </c>
      <c r="J4" s="118" t="s">
        <v>132</v>
      </c>
      <c r="K4" s="118" t="s">
        <v>133</v>
      </c>
      <c r="L4" s="118" t="s">
        <v>134</v>
      </c>
      <c r="M4" s="118" t="s">
        <v>135</v>
      </c>
      <c r="N4" s="118" t="s">
        <v>136</v>
      </c>
      <c r="O4" s="118" t="s">
        <v>137</v>
      </c>
      <c r="P4" s="118" t="s">
        <v>138</v>
      </c>
      <c r="Q4" s="118" t="s">
        <v>139</v>
      </c>
      <c r="R4" s="118" t="s">
        <v>140</v>
      </c>
      <c r="S4" s="118" t="s">
        <v>141</v>
      </c>
      <c r="T4" s="118" t="s">
        <v>142</v>
      </c>
      <c r="U4" s="118" t="s">
        <v>143</v>
      </c>
      <c r="V4" s="118" t="s">
        <v>144</v>
      </c>
      <c r="W4" s="118" t="s">
        <v>145</v>
      </c>
      <c r="X4" s="118" t="s">
        <v>146</v>
      </c>
      <c r="Y4" s="118" t="s">
        <v>147</v>
      </c>
      <c r="Z4" s="118" t="s">
        <v>148</v>
      </c>
      <c r="AA4" s="118" t="s">
        <v>149</v>
      </c>
      <c r="AB4" s="118" t="s">
        <v>150</v>
      </c>
      <c r="AC4" s="118" t="s">
        <v>151</v>
      </c>
      <c r="AD4" s="118" t="s">
        <v>152</v>
      </c>
      <c r="AE4" s="118" t="s">
        <v>153</v>
      </c>
      <c r="AF4" s="118" t="s">
        <v>154</v>
      </c>
      <c r="AG4" s="118" t="s">
        <v>155</v>
      </c>
      <c r="AH4" s="118" t="s">
        <v>156</v>
      </c>
      <c r="AI4" s="118" t="s">
        <v>157</v>
      </c>
      <c r="AJ4" s="118" t="s">
        <v>158</v>
      </c>
      <c r="AK4" s="118" t="s">
        <v>159</v>
      </c>
      <c r="AL4" s="118" t="s">
        <v>160</v>
      </c>
      <c r="AM4" s="118" t="s">
        <v>161</v>
      </c>
      <c r="AN4" s="118" t="s">
        <v>162</v>
      </c>
      <c r="AO4" s="118" t="s">
        <v>163</v>
      </c>
      <c r="AP4" s="121" t="s">
        <v>164</v>
      </c>
      <c r="AQ4" s="35" t="s">
        <v>192</v>
      </c>
      <c r="AR4" s="35" t="s">
        <v>193</v>
      </c>
    </row>
    <row r="5" spans="2:44" s="3" customFormat="1" ht="39.9" customHeight="1" x14ac:dyDescent="0.15">
      <c r="B5" s="27"/>
      <c r="C5" s="25"/>
      <c r="D5" s="18" t="s">
        <v>54</v>
      </c>
      <c r="E5" s="18" t="s">
        <v>55</v>
      </c>
      <c r="F5" s="18" t="s">
        <v>56</v>
      </c>
      <c r="G5" s="18" t="s">
        <v>0</v>
      </c>
      <c r="H5" s="18" t="s">
        <v>38</v>
      </c>
      <c r="I5" s="18" t="s">
        <v>1</v>
      </c>
      <c r="J5" s="18" t="s">
        <v>2</v>
      </c>
      <c r="K5" s="18" t="s">
        <v>3</v>
      </c>
      <c r="L5" s="18" t="s">
        <v>4</v>
      </c>
      <c r="M5" s="18" t="s">
        <v>180</v>
      </c>
      <c r="N5" s="18" t="s">
        <v>5</v>
      </c>
      <c r="O5" s="18" t="s">
        <v>6</v>
      </c>
      <c r="P5" s="18" t="s">
        <v>7</v>
      </c>
      <c r="Q5" s="18" t="s">
        <v>8</v>
      </c>
      <c r="R5" s="18" t="s">
        <v>39</v>
      </c>
      <c r="S5" s="18" t="s">
        <v>40</v>
      </c>
      <c r="T5" s="18" t="s">
        <v>41</v>
      </c>
      <c r="U5" s="18" t="s">
        <v>42</v>
      </c>
      <c r="V5" s="18" t="s">
        <v>43</v>
      </c>
      <c r="W5" s="18" t="s">
        <v>181</v>
      </c>
      <c r="X5" s="18" t="s">
        <v>44</v>
      </c>
      <c r="Y5" s="18" t="s">
        <v>9</v>
      </c>
      <c r="Z5" s="18" t="s">
        <v>10</v>
      </c>
      <c r="AA5" s="18" t="s">
        <v>197</v>
      </c>
      <c r="AB5" s="18" t="s">
        <v>45</v>
      </c>
      <c r="AC5" s="18" t="s">
        <v>46</v>
      </c>
      <c r="AD5" s="18" t="s">
        <v>11</v>
      </c>
      <c r="AE5" s="18" t="s">
        <v>12</v>
      </c>
      <c r="AF5" s="18" t="s">
        <v>13</v>
      </c>
      <c r="AG5" s="18" t="s">
        <v>47</v>
      </c>
      <c r="AH5" s="18" t="s">
        <v>48</v>
      </c>
      <c r="AI5" s="18" t="s">
        <v>14</v>
      </c>
      <c r="AJ5" s="18" t="s">
        <v>15</v>
      </c>
      <c r="AK5" s="18" t="s">
        <v>49</v>
      </c>
      <c r="AL5" s="18" t="s">
        <v>182</v>
      </c>
      <c r="AM5" s="18" t="s">
        <v>16</v>
      </c>
      <c r="AN5" s="18" t="s">
        <v>17</v>
      </c>
      <c r="AO5" s="18" t="s">
        <v>18</v>
      </c>
      <c r="AP5" s="18" t="s">
        <v>19</v>
      </c>
      <c r="AQ5" s="36"/>
      <c r="AR5" s="36"/>
    </row>
    <row r="6" spans="2:44" ht="12.9" customHeight="1" x14ac:dyDescent="0.15">
      <c r="B6" s="20" t="s">
        <v>126</v>
      </c>
      <c r="C6" s="21" t="s">
        <v>54</v>
      </c>
      <c r="D6" s="56">
        <v>1.1222721330895453</v>
      </c>
      <c r="E6" s="56">
        <v>1.3245340894552332E-3</v>
      </c>
      <c r="F6" s="56">
        <v>2.4231898193078495E-3</v>
      </c>
      <c r="G6" s="56">
        <v>5.4345228164687348E-5</v>
      </c>
      <c r="H6" s="56">
        <v>0.16333763028130305</v>
      </c>
      <c r="I6" s="56">
        <v>1.1672733411276532E-3</v>
      </c>
      <c r="J6" s="56">
        <v>4.7386072517010668E-3</v>
      </c>
      <c r="K6" s="56">
        <v>2.6065582840148946E-3</v>
      </c>
      <c r="L6" s="56">
        <v>3.0428194932181691E-5</v>
      </c>
      <c r="M6" s="56">
        <v>6.066363614983303E-3</v>
      </c>
      <c r="N6" s="56">
        <v>4.9444903700589224E-5</v>
      </c>
      <c r="O6" s="56">
        <v>3.9670828373497575E-5</v>
      </c>
      <c r="P6" s="56">
        <v>7.1344552080756951E-5</v>
      </c>
      <c r="Q6" s="56">
        <v>3.079203340478622E-5</v>
      </c>
      <c r="R6" s="56">
        <v>4.3990254882840647E-5</v>
      </c>
      <c r="S6" s="56">
        <v>4.2805904410923398E-5</v>
      </c>
      <c r="T6" s="56">
        <v>1.3577801933218272E-4</v>
      </c>
      <c r="U6" s="56">
        <v>5.5157257859334736E-5</v>
      </c>
      <c r="V6" s="56">
        <v>1.0979750674552952E-4</v>
      </c>
      <c r="W6" s="56">
        <v>9.5350709617961208E-5</v>
      </c>
      <c r="X6" s="56">
        <v>8.2929567098567587E-5</v>
      </c>
      <c r="Y6" s="56">
        <v>2.06513226457202E-3</v>
      </c>
      <c r="Z6" s="56">
        <v>1.0031703804912577E-3</v>
      </c>
      <c r="AA6" s="56">
        <v>5.3957258773076079E-5</v>
      </c>
      <c r="AB6" s="56">
        <v>1.8125131259111071E-4</v>
      </c>
      <c r="AC6" s="56">
        <v>7.2316421731048457E-5</v>
      </c>
      <c r="AD6" s="56">
        <v>2.3646487336001496E-4</v>
      </c>
      <c r="AE6" s="56">
        <v>6.4466979230642417E-5</v>
      </c>
      <c r="AF6" s="56">
        <v>3.8203543929519054E-5</v>
      </c>
      <c r="AG6" s="56">
        <v>7.4431897040005596E-5</v>
      </c>
      <c r="AH6" s="56">
        <v>2.1960068811317183E-4</v>
      </c>
      <c r="AI6" s="56">
        <v>8.1128110230009555E-5</v>
      </c>
      <c r="AJ6" s="56">
        <v>1.3472309754143754E-3</v>
      </c>
      <c r="AK6" s="56">
        <v>2.2565342027757217E-3</v>
      </c>
      <c r="AL6" s="56">
        <v>1.927600258756026E-3</v>
      </c>
      <c r="AM6" s="56">
        <v>9.8907531358759706E-5</v>
      </c>
      <c r="AN6" s="56">
        <v>1.552992349251933E-2</v>
      </c>
      <c r="AO6" s="56">
        <v>1.138304744851445E-3</v>
      </c>
      <c r="AP6" s="56">
        <v>2.4293596599007906E-4</v>
      </c>
      <c r="AQ6" s="57">
        <v>1.3314096856337696</v>
      </c>
      <c r="AR6" s="57">
        <v>1.0232590897520195</v>
      </c>
    </row>
    <row r="7" spans="2:44" ht="12.9" customHeight="1" x14ac:dyDescent="0.15">
      <c r="B7" s="22" t="s">
        <v>127</v>
      </c>
      <c r="C7" s="23" t="s">
        <v>55</v>
      </c>
      <c r="D7" s="58">
        <v>9.7609884102656448E-4</v>
      </c>
      <c r="E7" s="58">
        <v>1.1734178091349705</v>
      </c>
      <c r="F7" s="58">
        <v>1.2687775870171757E-4</v>
      </c>
      <c r="G7" s="58">
        <v>4.5926070799538033E-5</v>
      </c>
      <c r="H7" s="58">
        <v>9.9655054556982902E-4</v>
      </c>
      <c r="I7" s="58">
        <v>6.8809778102269477E-5</v>
      </c>
      <c r="J7" s="58">
        <v>2.3385688682247975E-2</v>
      </c>
      <c r="K7" s="58">
        <v>4.0582962994714476E-4</v>
      </c>
      <c r="L7" s="58">
        <v>2.2880256619220774E-5</v>
      </c>
      <c r="M7" s="58">
        <v>1.022971574503091E-4</v>
      </c>
      <c r="N7" s="58">
        <v>3.9844750866441079E-5</v>
      </c>
      <c r="O7" s="58">
        <v>3.6560526754076815E-5</v>
      </c>
      <c r="P7" s="58">
        <v>7.7626366396420357E-5</v>
      </c>
      <c r="Q7" s="58">
        <v>4.3479548715523094E-5</v>
      </c>
      <c r="R7" s="58">
        <v>2.8164513128780633E-5</v>
      </c>
      <c r="S7" s="58">
        <v>3.1517684946500319E-5</v>
      </c>
      <c r="T7" s="58">
        <v>1.1675880837789159E-4</v>
      </c>
      <c r="U7" s="58">
        <v>7.1273777234788946E-5</v>
      </c>
      <c r="V7" s="58">
        <v>1.0486846367372283E-4</v>
      </c>
      <c r="W7" s="58">
        <v>4.8323158642059875E-5</v>
      </c>
      <c r="X7" s="58">
        <v>2.8203412685061882E-5</v>
      </c>
      <c r="Y7" s="58">
        <v>1.0105815914892267E-3</v>
      </c>
      <c r="Z7" s="58">
        <v>5.0266092944989242E-4</v>
      </c>
      <c r="AA7" s="58">
        <v>6.4695725314299022E-5</v>
      </c>
      <c r="AB7" s="58">
        <v>1.2651881857799328E-4</v>
      </c>
      <c r="AC7" s="58">
        <v>8.4573311095257429E-5</v>
      </c>
      <c r="AD7" s="58">
        <v>1.1458117528394534E-4</v>
      </c>
      <c r="AE7" s="58">
        <v>9.8115402629539333E-5</v>
      </c>
      <c r="AF7" s="58">
        <v>2.3711653721873692E-5</v>
      </c>
      <c r="AG7" s="58">
        <v>5.1663568691196581E-5</v>
      </c>
      <c r="AH7" s="58">
        <v>2.0273044706551767E-4</v>
      </c>
      <c r="AI7" s="58">
        <v>5.1838990992451525E-5</v>
      </c>
      <c r="AJ7" s="58">
        <v>1.5103595962018154E-4</v>
      </c>
      <c r="AK7" s="58">
        <v>1.7728424152283303E-4</v>
      </c>
      <c r="AL7" s="58">
        <v>2.6893449378205281E-4</v>
      </c>
      <c r="AM7" s="58">
        <v>1.0990941264139773E-4</v>
      </c>
      <c r="AN7" s="58">
        <v>1.2028506397296843E-3</v>
      </c>
      <c r="AO7" s="58">
        <v>4.8323180931092368E-3</v>
      </c>
      <c r="AP7" s="58">
        <v>3.9256545076546824E-5</v>
      </c>
      <c r="AQ7" s="59">
        <v>1.2092886498666491</v>
      </c>
      <c r="AR7" s="59">
        <v>0.9294025846905033</v>
      </c>
    </row>
    <row r="8" spans="2:44" ht="12.9" customHeight="1" x14ac:dyDescent="0.15">
      <c r="B8" s="22" t="s">
        <v>128</v>
      </c>
      <c r="C8" s="23" t="s">
        <v>56</v>
      </c>
      <c r="D8" s="58">
        <v>2.5055615224038163E-3</v>
      </c>
      <c r="E8" s="58">
        <v>2.0206566367292095E-4</v>
      </c>
      <c r="F8" s="58">
        <v>1.0100406368696615</v>
      </c>
      <c r="G8" s="58">
        <v>4.610957047945482E-6</v>
      </c>
      <c r="H8" s="58">
        <v>6.7272299886056292E-2</v>
      </c>
      <c r="I8" s="58">
        <v>9.293128266589528E-6</v>
      </c>
      <c r="J8" s="58">
        <v>7.5174691544305797E-5</v>
      </c>
      <c r="K8" s="58">
        <v>2.771867986026126E-4</v>
      </c>
      <c r="L8" s="58">
        <v>3.2246732728578079E-6</v>
      </c>
      <c r="M8" s="58">
        <v>1.6433173139522281E-5</v>
      </c>
      <c r="N8" s="58">
        <v>6.7493969247022271E-6</v>
      </c>
      <c r="O8" s="58">
        <v>3.6601844616039463E-6</v>
      </c>
      <c r="P8" s="58">
        <v>4.6050447686583366E-6</v>
      </c>
      <c r="Q8" s="58">
        <v>2.1008389490432406E-6</v>
      </c>
      <c r="R8" s="58">
        <v>2.5570147041371128E-6</v>
      </c>
      <c r="S8" s="58">
        <v>2.1703755287837394E-6</v>
      </c>
      <c r="T8" s="58">
        <v>3.2063234564713553E-6</v>
      </c>
      <c r="U8" s="58">
        <v>3.0227150312798282E-6</v>
      </c>
      <c r="V8" s="58">
        <v>2.9761050508201003E-6</v>
      </c>
      <c r="W8" s="58">
        <v>2.8833060411568559E-6</v>
      </c>
      <c r="X8" s="58">
        <v>1.8852081801548554E-6</v>
      </c>
      <c r="Y8" s="58">
        <v>1.7338010268572204E-4</v>
      </c>
      <c r="Z8" s="58">
        <v>8.4867923265879333E-6</v>
      </c>
      <c r="AA8" s="58">
        <v>3.1514367661736898E-6</v>
      </c>
      <c r="AB8" s="58">
        <v>7.8929653474381238E-6</v>
      </c>
      <c r="AC8" s="58">
        <v>3.212124836818856E-6</v>
      </c>
      <c r="AD8" s="58">
        <v>8.6915209033067528E-6</v>
      </c>
      <c r="AE8" s="58">
        <v>6.1381439008855028E-6</v>
      </c>
      <c r="AF8" s="58">
        <v>3.8669106373732397E-6</v>
      </c>
      <c r="AG8" s="58">
        <v>6.6542500828598951E-6</v>
      </c>
      <c r="AH8" s="58">
        <v>4.6489243424024917E-5</v>
      </c>
      <c r="AI8" s="58">
        <v>1.8219228931280633E-5</v>
      </c>
      <c r="AJ8" s="58">
        <v>1.492351869214658E-4</v>
      </c>
      <c r="AK8" s="58">
        <v>4.8252433763005951E-4</v>
      </c>
      <c r="AL8" s="58">
        <v>4.4387116960882094E-5</v>
      </c>
      <c r="AM8" s="58">
        <v>1.1400509924447537E-5</v>
      </c>
      <c r="AN8" s="58">
        <v>4.7602435125704348E-3</v>
      </c>
      <c r="AO8" s="58">
        <v>2.2749918239904823E-5</v>
      </c>
      <c r="AP8" s="58">
        <v>8.0854448783886974E-5</v>
      </c>
      <c r="AQ8" s="59">
        <v>1.0862798816276396</v>
      </c>
      <c r="AR8" s="59">
        <v>0.83486381005341614</v>
      </c>
    </row>
    <row r="9" spans="2:44" ht="12.9" customHeight="1" x14ac:dyDescent="0.15">
      <c r="B9" s="22" t="s">
        <v>129</v>
      </c>
      <c r="C9" s="23" t="s">
        <v>0</v>
      </c>
      <c r="D9" s="58">
        <v>1.3029659080835025E-4</v>
      </c>
      <c r="E9" s="58">
        <v>1.0178151862073375E-4</v>
      </c>
      <c r="F9" s="58">
        <v>3.9160103245630793E-5</v>
      </c>
      <c r="G9" s="58">
        <v>1.0001710810220328</v>
      </c>
      <c r="H9" s="58">
        <v>1.3502973224717251E-4</v>
      </c>
      <c r="I9" s="58">
        <v>1.4721407180377525E-4</v>
      </c>
      <c r="J9" s="58">
        <v>1.0736035077796233E-3</v>
      </c>
      <c r="K9" s="58">
        <v>5.8271046292347913E-4</v>
      </c>
      <c r="L9" s="58">
        <v>3.3892403570151162E-3</v>
      </c>
      <c r="M9" s="58">
        <v>2.1169964683689531E-4</v>
      </c>
      <c r="N9" s="58">
        <v>2.5931602618287086E-3</v>
      </c>
      <c r="O9" s="58">
        <v>8.6172785167997628E-4</v>
      </c>
      <c r="P9" s="58">
        <v>2.3058989830388468E-4</v>
      </c>
      <c r="Q9" s="58">
        <v>1.6228851056222763E-4</v>
      </c>
      <c r="R9" s="58">
        <v>1.0546699555362757E-4</v>
      </c>
      <c r="S9" s="58">
        <v>8.8731263646430955E-5</v>
      </c>
      <c r="T9" s="58">
        <v>1.2515819479816861E-4</v>
      </c>
      <c r="U9" s="58">
        <v>2.5288414457646401E-4</v>
      </c>
      <c r="V9" s="58">
        <v>8.2312277143139622E-5</v>
      </c>
      <c r="W9" s="58">
        <v>7.2572172229580176E-5</v>
      </c>
      <c r="X9" s="58">
        <v>9.1245920572935249E-5</v>
      </c>
      <c r="Y9" s="58">
        <v>2.2227507246520411E-4</v>
      </c>
      <c r="Z9" s="58">
        <v>2.6046349149382871E-4</v>
      </c>
      <c r="AA9" s="58">
        <v>1.0925013286645885E-2</v>
      </c>
      <c r="AB9" s="58">
        <v>4.9787089004396851E-4</v>
      </c>
      <c r="AC9" s="58">
        <v>4.6663024935322453E-4</v>
      </c>
      <c r="AD9" s="58">
        <v>2.1361705237943928E-4</v>
      </c>
      <c r="AE9" s="58">
        <v>5.6915018637561993E-5</v>
      </c>
      <c r="AF9" s="58">
        <v>3.6146984425626725E-5</v>
      </c>
      <c r="AG9" s="58">
        <v>8.6000600180804635E-5</v>
      </c>
      <c r="AH9" s="58">
        <v>8.7771809847902928E-5</v>
      </c>
      <c r="AI9" s="58">
        <v>1.029681513237247E-4</v>
      </c>
      <c r="AJ9" s="58">
        <v>1.3827384364632539E-4</v>
      </c>
      <c r="AK9" s="58">
        <v>9.9179271218794338E-5</v>
      </c>
      <c r="AL9" s="58">
        <v>5.8772870620059978E-5</v>
      </c>
      <c r="AM9" s="58">
        <v>5.4554290478239416E-5</v>
      </c>
      <c r="AN9" s="58">
        <v>2.184031610491516E-4</v>
      </c>
      <c r="AO9" s="58">
        <v>2.7077096377051981E-4</v>
      </c>
      <c r="AP9" s="58">
        <v>6.2782577495865266E-5</v>
      </c>
      <c r="AQ9" s="59">
        <v>1.0245063640892849</v>
      </c>
      <c r="AR9" s="59">
        <v>0.78738757940170034</v>
      </c>
    </row>
    <row r="10" spans="2:44" ht="12.9" customHeight="1" x14ac:dyDescent="0.15">
      <c r="B10" s="22" t="s">
        <v>130</v>
      </c>
      <c r="C10" s="23" t="s">
        <v>38</v>
      </c>
      <c r="D10" s="58">
        <v>3.9091108652596775E-2</v>
      </c>
      <c r="E10" s="58">
        <v>3.1460108058808515E-3</v>
      </c>
      <c r="F10" s="58">
        <v>1.5071951892541863E-2</v>
      </c>
      <c r="G10" s="58">
        <v>3.5524344084627504E-5</v>
      </c>
      <c r="H10" s="58">
        <v>1.0523037901215193</v>
      </c>
      <c r="I10" s="58">
        <v>1.0578589205820219E-4</v>
      </c>
      <c r="J10" s="58">
        <v>1.1433210596896207E-3</v>
      </c>
      <c r="K10" s="58">
        <v>2.8893968111363346E-3</v>
      </c>
      <c r="L10" s="58">
        <v>3.5018704321879006E-5</v>
      </c>
      <c r="M10" s="58">
        <v>2.3930362340395141E-4</v>
      </c>
      <c r="N10" s="58">
        <v>8.4564441530338047E-5</v>
      </c>
      <c r="O10" s="58">
        <v>3.5408742098528018E-5</v>
      </c>
      <c r="P10" s="58">
        <v>2.1580040161092795E-5</v>
      </c>
      <c r="Q10" s="58">
        <v>1.8986506460693592E-5</v>
      </c>
      <c r="R10" s="58">
        <v>2.4011099067070801E-5</v>
      </c>
      <c r="S10" s="58">
        <v>1.9967514103748857E-5</v>
      </c>
      <c r="T10" s="58">
        <v>2.8249066596576127E-5</v>
      </c>
      <c r="U10" s="58">
        <v>2.4351762533065019E-5</v>
      </c>
      <c r="V10" s="58">
        <v>2.6087520308064523E-5</v>
      </c>
      <c r="W10" s="58">
        <v>2.3300863860382621E-5</v>
      </c>
      <c r="X10" s="58">
        <v>1.6290714408811007E-5</v>
      </c>
      <c r="Y10" s="58">
        <v>4.1925046556553846E-4</v>
      </c>
      <c r="Z10" s="58">
        <v>1.0173320807902963E-4</v>
      </c>
      <c r="AA10" s="58">
        <v>2.503036519956547E-5</v>
      </c>
      <c r="AB10" s="58">
        <v>6.4172257894013431E-5</v>
      </c>
      <c r="AC10" s="58">
        <v>2.9091503150824359E-5</v>
      </c>
      <c r="AD10" s="58">
        <v>8.6435530731986959E-5</v>
      </c>
      <c r="AE10" s="58">
        <v>4.7292690901075819E-5</v>
      </c>
      <c r="AF10" s="58">
        <v>2.7793837002165622E-5</v>
      </c>
      <c r="AG10" s="58">
        <v>4.7666258390670948E-5</v>
      </c>
      <c r="AH10" s="58">
        <v>3.0125138919258554E-4</v>
      </c>
      <c r="AI10" s="58">
        <v>2.083551436210971E-4</v>
      </c>
      <c r="AJ10" s="58">
        <v>1.4248495168465753E-3</v>
      </c>
      <c r="AK10" s="58">
        <v>2.7460998288980788E-3</v>
      </c>
      <c r="AL10" s="58">
        <v>5.569852066564879E-4</v>
      </c>
      <c r="AM10" s="58">
        <v>7.9632653127352873E-5</v>
      </c>
      <c r="AN10" s="58">
        <v>2.9726727739350034E-2</v>
      </c>
      <c r="AO10" s="58">
        <v>2.6637069562664796E-4</v>
      </c>
      <c r="AP10" s="58">
        <v>1.1110244372225882E-3</v>
      </c>
      <c r="AQ10" s="59">
        <v>1.1516537729058181</v>
      </c>
      <c r="AR10" s="59">
        <v>0.88510711923515295</v>
      </c>
    </row>
    <row r="11" spans="2:44" ht="12.9" customHeight="1" x14ac:dyDescent="0.15">
      <c r="B11" s="22" t="s">
        <v>131</v>
      </c>
      <c r="C11" s="23" t="s">
        <v>1</v>
      </c>
      <c r="D11" s="58">
        <v>1.8983329210451813E-4</v>
      </c>
      <c r="E11" s="58">
        <v>9.2368007554375739E-5</v>
      </c>
      <c r="F11" s="58">
        <v>1.6780898554292446E-3</v>
      </c>
      <c r="G11" s="58">
        <v>2.3168740794638558E-4</v>
      </c>
      <c r="H11" s="58">
        <v>2.1889287502853416E-4</v>
      </c>
      <c r="I11" s="58">
        <v>1.0166889985232497</v>
      </c>
      <c r="J11" s="58">
        <v>1.8422708702268531E-4</v>
      </c>
      <c r="K11" s="58">
        <v>1.3727391428858301E-4</v>
      </c>
      <c r="L11" s="58">
        <v>5.862886065060119E-5</v>
      </c>
      <c r="M11" s="58">
        <v>3.6277155865474048E-4</v>
      </c>
      <c r="N11" s="58">
        <v>9.4413840792323519E-5</v>
      </c>
      <c r="O11" s="58">
        <v>1.1326279185355632E-4</v>
      </c>
      <c r="P11" s="58">
        <v>1.0501721084582604E-4</v>
      </c>
      <c r="Q11" s="58">
        <v>9.9132679349578842E-5</v>
      </c>
      <c r="R11" s="58">
        <v>9.4704124555106456E-5</v>
      </c>
      <c r="S11" s="58">
        <v>8.0586785633762409E-5</v>
      </c>
      <c r="T11" s="58">
        <v>1.6482731632711884E-4</v>
      </c>
      <c r="U11" s="58">
        <v>2.3040253360756785E-4</v>
      </c>
      <c r="V11" s="58">
        <v>2.087615598547676E-4</v>
      </c>
      <c r="W11" s="58">
        <v>1.0259014933629042E-4</v>
      </c>
      <c r="X11" s="58">
        <v>1.0099850215083128E-4</v>
      </c>
      <c r="Y11" s="58">
        <v>3.4374556767270453E-4</v>
      </c>
      <c r="Z11" s="58">
        <v>2.4943961854339799E-4</v>
      </c>
      <c r="AA11" s="58">
        <v>4.76245219047831E-5</v>
      </c>
      <c r="AB11" s="58">
        <v>1.3747394728319903E-4</v>
      </c>
      <c r="AC11" s="58">
        <v>2.0367420960132839E-4</v>
      </c>
      <c r="AD11" s="58">
        <v>3.0782993990935501E-4</v>
      </c>
      <c r="AE11" s="58">
        <v>1.2453519946141372E-4</v>
      </c>
      <c r="AF11" s="58">
        <v>1.9490227238207446E-5</v>
      </c>
      <c r="AG11" s="58">
        <v>1.1076228077476757E-4</v>
      </c>
      <c r="AH11" s="58">
        <v>8.0765449790643577E-5</v>
      </c>
      <c r="AI11" s="58">
        <v>3.049694963817406E-4</v>
      </c>
      <c r="AJ11" s="58">
        <v>6.8404560735014374E-5</v>
      </c>
      <c r="AK11" s="58">
        <v>2.5749303585256757E-4</v>
      </c>
      <c r="AL11" s="58">
        <v>1.5863609684480652E-3</v>
      </c>
      <c r="AM11" s="58">
        <v>1.6903486922026926E-4</v>
      </c>
      <c r="AN11" s="58">
        <v>3.2236784177704265E-4</v>
      </c>
      <c r="AO11" s="58">
        <v>1.3545442028675251E-3</v>
      </c>
      <c r="AP11" s="58">
        <v>6.7238351363536081E-5</v>
      </c>
      <c r="AQ11" s="59">
        <v>1.0269932231650616</v>
      </c>
      <c r="AR11" s="59">
        <v>0.78929886274421979</v>
      </c>
    </row>
    <row r="12" spans="2:44" ht="12.9" customHeight="1" x14ac:dyDescent="0.15">
      <c r="B12" s="22" t="s">
        <v>132</v>
      </c>
      <c r="C12" s="23" t="s">
        <v>2</v>
      </c>
      <c r="D12" s="58">
        <v>1.9549557874941247E-2</v>
      </c>
      <c r="E12" s="58">
        <v>1.1058558300205138E-2</v>
      </c>
      <c r="F12" s="58">
        <v>2.413755462859362E-3</v>
      </c>
      <c r="G12" s="58">
        <v>2.1569954916998289E-3</v>
      </c>
      <c r="H12" s="58">
        <v>1.2669617326812646E-2</v>
      </c>
      <c r="I12" s="58">
        <v>3.3996472894562615E-3</v>
      </c>
      <c r="J12" s="58">
        <v>1.1912684722335638</v>
      </c>
      <c r="K12" s="58">
        <v>1.6098412824781281E-2</v>
      </c>
      <c r="L12" s="58">
        <v>1.1251617098858196E-3</v>
      </c>
      <c r="M12" s="58">
        <v>5.0063236508724254E-3</v>
      </c>
      <c r="N12" s="58">
        <v>1.9760238575189117E-3</v>
      </c>
      <c r="O12" s="58">
        <v>1.7760338098749822E-3</v>
      </c>
      <c r="P12" s="58">
        <v>3.8458214571470812E-3</v>
      </c>
      <c r="Q12" s="58">
        <v>2.1835318599306734E-3</v>
      </c>
      <c r="R12" s="58">
        <v>1.4056572918875584E-3</v>
      </c>
      <c r="S12" s="58">
        <v>1.579423954333335E-3</v>
      </c>
      <c r="T12" s="58">
        <v>5.9074484956929008E-3</v>
      </c>
      <c r="U12" s="58">
        <v>3.5835206023159026E-3</v>
      </c>
      <c r="V12" s="58">
        <v>5.3021837597779283E-3</v>
      </c>
      <c r="W12" s="58">
        <v>2.4225987489807674E-3</v>
      </c>
      <c r="X12" s="58">
        <v>1.4122925628013859E-3</v>
      </c>
      <c r="Y12" s="58">
        <v>4.6927969420362557E-2</v>
      </c>
      <c r="Z12" s="58">
        <v>2.3437007865137919E-2</v>
      </c>
      <c r="AA12" s="58">
        <v>3.2113812027568045E-3</v>
      </c>
      <c r="AB12" s="58">
        <v>6.2618905683873242E-3</v>
      </c>
      <c r="AC12" s="58">
        <v>4.2656898915632889E-3</v>
      </c>
      <c r="AD12" s="58">
        <v>5.7522509326854189E-3</v>
      </c>
      <c r="AE12" s="58">
        <v>4.9174082966531125E-3</v>
      </c>
      <c r="AF12" s="58">
        <v>1.1337667498900047E-3</v>
      </c>
      <c r="AG12" s="58">
        <v>2.5594710884370357E-3</v>
      </c>
      <c r="AH12" s="58">
        <v>9.7578060375628668E-3</v>
      </c>
      <c r="AI12" s="58">
        <v>2.4651905204344715E-3</v>
      </c>
      <c r="AJ12" s="58">
        <v>5.6501524309498959E-3</v>
      </c>
      <c r="AK12" s="58">
        <v>5.2660880970404698E-3</v>
      </c>
      <c r="AL12" s="58">
        <v>1.3441832287334764E-2</v>
      </c>
      <c r="AM12" s="58">
        <v>5.4622666953325679E-3</v>
      </c>
      <c r="AN12" s="58">
        <v>4.8813009055423788E-3</v>
      </c>
      <c r="AO12" s="58">
        <v>0.24599600651625803</v>
      </c>
      <c r="AP12" s="58">
        <v>1.7260072777883495E-3</v>
      </c>
      <c r="AQ12" s="59">
        <v>1.6892545253494566</v>
      </c>
      <c r="AR12" s="59">
        <v>1.2982818636667444</v>
      </c>
    </row>
    <row r="13" spans="2:44" ht="12.9" customHeight="1" x14ac:dyDescent="0.15">
      <c r="B13" s="22" t="s">
        <v>133</v>
      </c>
      <c r="C13" s="23" t="s">
        <v>3</v>
      </c>
      <c r="D13" s="58">
        <v>9.7698480229354602E-4</v>
      </c>
      <c r="E13" s="58">
        <v>4.0991340294127493E-5</v>
      </c>
      <c r="F13" s="58">
        <v>1.3177791823658456E-4</v>
      </c>
      <c r="G13" s="58">
        <v>8.5244778709582641E-5</v>
      </c>
      <c r="H13" s="58">
        <v>3.2226577879151675E-4</v>
      </c>
      <c r="I13" s="58">
        <v>5.5373263382819937E-4</v>
      </c>
      <c r="J13" s="58">
        <v>9.2741383185990646E-4</v>
      </c>
      <c r="K13" s="58">
        <v>1.0039198671490077</v>
      </c>
      <c r="L13" s="58">
        <v>7.3244261051884992E-4</v>
      </c>
      <c r="M13" s="58">
        <v>2.5807498602163975E-3</v>
      </c>
      <c r="N13" s="58">
        <v>2.2760106963230848E-4</v>
      </c>
      <c r="O13" s="58">
        <v>1.4906357567983646E-4</v>
      </c>
      <c r="P13" s="58">
        <v>3.0206474380788129E-5</v>
      </c>
      <c r="Q13" s="58">
        <v>2.1565662812238209E-4</v>
      </c>
      <c r="R13" s="58">
        <v>7.4644066598252587E-5</v>
      </c>
      <c r="S13" s="58">
        <v>1.0260283597380561E-4</v>
      </c>
      <c r="T13" s="58">
        <v>3.9367367091775818E-4</v>
      </c>
      <c r="U13" s="58">
        <v>3.3366355927434509E-4</v>
      </c>
      <c r="V13" s="58">
        <v>3.3768407670124316E-4</v>
      </c>
      <c r="W13" s="58">
        <v>2.5495289581436759E-4</v>
      </c>
      <c r="X13" s="58">
        <v>3.7762553843516151E-4</v>
      </c>
      <c r="Y13" s="58">
        <v>7.3827094385890376E-4</v>
      </c>
      <c r="Z13" s="58">
        <v>1.3338976743217226E-4</v>
      </c>
      <c r="AA13" s="58">
        <v>3.6803369362371052E-5</v>
      </c>
      <c r="AB13" s="58">
        <v>2.7380553602388057E-4</v>
      </c>
      <c r="AC13" s="58">
        <v>3.271086470328128E-4</v>
      </c>
      <c r="AD13" s="58">
        <v>2.1985091716813127E-5</v>
      </c>
      <c r="AE13" s="58">
        <v>2.3666079827141832E-5</v>
      </c>
      <c r="AF13" s="58">
        <v>7.1166536187911365E-6</v>
      </c>
      <c r="AG13" s="58">
        <v>3.5348685875052555E-5</v>
      </c>
      <c r="AH13" s="58">
        <v>5.037023046111198E-5</v>
      </c>
      <c r="AI13" s="58">
        <v>4.2956262142240837E-5</v>
      </c>
      <c r="AJ13" s="58">
        <v>1.1037774162344327E-4</v>
      </c>
      <c r="AK13" s="58">
        <v>2.8596068790750686E-3</v>
      </c>
      <c r="AL13" s="58">
        <v>8.2530948979868101E-5</v>
      </c>
      <c r="AM13" s="58">
        <v>1.0539898007445601E-4</v>
      </c>
      <c r="AN13" s="58">
        <v>2.264941029002198E-4</v>
      </c>
      <c r="AO13" s="58">
        <v>4.2625986059349432E-4</v>
      </c>
      <c r="AP13" s="58">
        <v>9.0802490357548609E-5</v>
      </c>
      <c r="AQ13" s="59">
        <v>1.0183611373662422</v>
      </c>
      <c r="AR13" s="59">
        <v>0.78266464612970221</v>
      </c>
    </row>
    <row r="14" spans="2:44" ht="12.9" customHeight="1" x14ac:dyDescent="0.15">
      <c r="B14" s="22" t="s">
        <v>134</v>
      </c>
      <c r="C14" s="23" t="s">
        <v>4</v>
      </c>
      <c r="D14" s="58">
        <v>9.5353240900197182E-4</v>
      </c>
      <c r="E14" s="58">
        <v>9.4587659266470074E-4</v>
      </c>
      <c r="F14" s="58">
        <v>2.5825705968861973E-3</v>
      </c>
      <c r="G14" s="58">
        <v>3.0632809597586864E-3</v>
      </c>
      <c r="H14" s="58">
        <v>6.7987289973087377E-4</v>
      </c>
      <c r="I14" s="58">
        <v>3.0234327675350933E-4</v>
      </c>
      <c r="J14" s="58">
        <v>7.2026161017451631E-4</v>
      </c>
      <c r="K14" s="58">
        <v>3.9919502896109511E-4</v>
      </c>
      <c r="L14" s="58">
        <v>1.0106155851879153</v>
      </c>
      <c r="M14" s="58">
        <v>2.3052969916620498E-4</v>
      </c>
      <c r="N14" s="58">
        <v>1.0451245453595088E-3</v>
      </c>
      <c r="O14" s="58">
        <v>1.315191820688702E-3</v>
      </c>
      <c r="P14" s="58">
        <v>3.4859413895098432E-4</v>
      </c>
      <c r="Q14" s="58">
        <v>3.5108009439177221E-4</v>
      </c>
      <c r="R14" s="58">
        <v>2.0424398660318167E-4</v>
      </c>
      <c r="S14" s="58">
        <v>2.1470667615413203E-4</v>
      </c>
      <c r="T14" s="58">
        <v>2.5615172218002003E-4</v>
      </c>
      <c r="U14" s="58">
        <v>1.8862665477282313E-4</v>
      </c>
      <c r="V14" s="58">
        <v>2.0341088185300683E-4</v>
      </c>
      <c r="W14" s="58">
        <v>1.9566537037896085E-4</v>
      </c>
      <c r="X14" s="58">
        <v>2.0088009648663182E-4</v>
      </c>
      <c r="Y14" s="58">
        <v>6.2914444085443086E-4</v>
      </c>
      <c r="Z14" s="58">
        <v>1.0174115432623999E-3</v>
      </c>
      <c r="AA14" s="58">
        <v>1.2602796447063207E-3</v>
      </c>
      <c r="AB14" s="58">
        <v>1.1795696029156296E-3</v>
      </c>
      <c r="AC14" s="58">
        <v>1.0442481710923239E-3</v>
      </c>
      <c r="AD14" s="58">
        <v>4.5810911149637404E-4</v>
      </c>
      <c r="AE14" s="58">
        <v>2.7768067622317276E-4</v>
      </c>
      <c r="AF14" s="58">
        <v>7.6567917407938652E-5</v>
      </c>
      <c r="AG14" s="58">
        <v>6.3822049594690049E-3</v>
      </c>
      <c r="AH14" s="58">
        <v>2.6410363203628373E-4</v>
      </c>
      <c r="AI14" s="58">
        <v>5.5389591510774869E-4</v>
      </c>
      <c r="AJ14" s="58">
        <v>3.6979055253715199E-4</v>
      </c>
      <c r="AK14" s="58">
        <v>2.4722592529807346E-4</v>
      </c>
      <c r="AL14" s="58">
        <v>4.3940297394447214E-4</v>
      </c>
      <c r="AM14" s="58">
        <v>2.432414816730761E-4</v>
      </c>
      <c r="AN14" s="58">
        <v>5.4873601533679788E-4</v>
      </c>
      <c r="AO14" s="58">
        <v>5.2400024703629902E-4</v>
      </c>
      <c r="AP14" s="58">
        <v>7.5737364172958634E-4</v>
      </c>
      <c r="AQ14" s="59">
        <v>1.04128971070096</v>
      </c>
      <c r="AR14" s="59">
        <v>0.8002864730797048</v>
      </c>
    </row>
    <row r="15" spans="2:44" ht="12.9" customHeight="1" x14ac:dyDescent="0.15">
      <c r="B15" s="22" t="s">
        <v>135</v>
      </c>
      <c r="C15" s="23" t="s">
        <v>180</v>
      </c>
      <c r="D15" s="58">
        <v>2.9278992887902086E-3</v>
      </c>
      <c r="E15" s="58">
        <v>1.8806068019247429E-3</v>
      </c>
      <c r="F15" s="58">
        <v>4.6201721628814979E-3</v>
      </c>
      <c r="G15" s="58">
        <v>1.6069767150622696E-3</v>
      </c>
      <c r="H15" s="58">
        <v>4.800847067162166E-3</v>
      </c>
      <c r="I15" s="58">
        <v>1.2985260665427769E-3</v>
      </c>
      <c r="J15" s="58">
        <v>2.2147907368526682E-3</v>
      </c>
      <c r="K15" s="58">
        <v>1.2998839119430988E-2</v>
      </c>
      <c r="L15" s="58">
        <v>4.4083265870514468E-4</v>
      </c>
      <c r="M15" s="58">
        <v>1.0369449720308255</v>
      </c>
      <c r="N15" s="58">
        <v>8.1430597826548552E-4</v>
      </c>
      <c r="O15" s="58">
        <v>5.9428729484468511E-4</v>
      </c>
      <c r="P15" s="58">
        <v>8.017278105760618E-4</v>
      </c>
      <c r="Q15" s="58">
        <v>8.2789160571673152E-4</v>
      </c>
      <c r="R15" s="58">
        <v>3.0985946626859279E-3</v>
      </c>
      <c r="S15" s="58">
        <v>3.4709669429466407E-3</v>
      </c>
      <c r="T15" s="58">
        <v>1.5159629204599935E-2</v>
      </c>
      <c r="U15" s="58">
        <v>2.813983958077036E-3</v>
      </c>
      <c r="V15" s="58">
        <v>1.1348564909030927E-2</v>
      </c>
      <c r="W15" s="58">
        <v>1.1393693074309003E-2</v>
      </c>
      <c r="X15" s="58">
        <v>1.0898598672153587E-2</v>
      </c>
      <c r="Y15" s="58">
        <v>1.1280800150520855E-2</v>
      </c>
      <c r="Z15" s="58">
        <v>3.8011538903764902E-3</v>
      </c>
      <c r="AA15" s="58">
        <v>4.8457640854407532E-4</v>
      </c>
      <c r="AB15" s="58">
        <v>1.2488517408764863E-2</v>
      </c>
      <c r="AC15" s="58">
        <v>5.2089159430946151E-3</v>
      </c>
      <c r="AD15" s="58">
        <v>2.054408895214081E-3</v>
      </c>
      <c r="AE15" s="58">
        <v>1.1356391166718097E-3</v>
      </c>
      <c r="AF15" s="58">
        <v>3.5230242598739665E-4</v>
      </c>
      <c r="AG15" s="58">
        <v>1.7468106850165783E-3</v>
      </c>
      <c r="AH15" s="58">
        <v>1.0138866328485091E-3</v>
      </c>
      <c r="AI15" s="58">
        <v>9.3380984864475003E-4</v>
      </c>
      <c r="AJ15" s="58">
        <v>9.928363486007188E-4</v>
      </c>
      <c r="AK15" s="58">
        <v>9.5069556914829337E-4</v>
      </c>
      <c r="AL15" s="58">
        <v>2.4622190573329191E-3</v>
      </c>
      <c r="AM15" s="58">
        <v>2.9507179312219822E-3</v>
      </c>
      <c r="AN15" s="58">
        <v>1.3162840275095142E-3</v>
      </c>
      <c r="AO15" s="58">
        <v>1.1878115717635146E-2</v>
      </c>
      <c r="AP15" s="58">
        <v>9.1183724361677636E-4</v>
      </c>
      <c r="AQ15" s="59">
        <v>1.1929202340621334</v>
      </c>
      <c r="AR15" s="59">
        <v>0.91682258738573796</v>
      </c>
    </row>
    <row r="16" spans="2:44" ht="12.9" customHeight="1" x14ac:dyDescent="0.15">
      <c r="B16" s="22" t="s">
        <v>136</v>
      </c>
      <c r="C16" s="23" t="s">
        <v>5</v>
      </c>
      <c r="D16" s="58">
        <v>1.1259978687169431E-3</v>
      </c>
      <c r="E16" s="58">
        <v>1.5624994007672758E-4</v>
      </c>
      <c r="F16" s="58">
        <v>8.9208182253093412E-5</v>
      </c>
      <c r="G16" s="58">
        <v>2.1980965317912912E-4</v>
      </c>
      <c r="H16" s="58">
        <v>5.2697943192396915E-4</v>
      </c>
      <c r="I16" s="58">
        <v>1.3786230246065867E-4</v>
      </c>
      <c r="J16" s="58">
        <v>5.2882530066246305E-4</v>
      </c>
      <c r="K16" s="58">
        <v>4.7797201990583639E-3</v>
      </c>
      <c r="L16" s="58">
        <v>7.6787507628993537E-3</v>
      </c>
      <c r="M16" s="58">
        <v>7.6522292778047026E-4</v>
      </c>
      <c r="N16" s="58">
        <v>1.0436583483983761</v>
      </c>
      <c r="O16" s="58">
        <v>4.147419591522628E-3</v>
      </c>
      <c r="P16" s="58">
        <v>2.0203098619694842E-4</v>
      </c>
      <c r="Q16" s="58">
        <v>1.9607938561029205E-3</v>
      </c>
      <c r="R16" s="58">
        <v>1.5413599995448423E-3</v>
      </c>
      <c r="S16" s="58">
        <v>1.4942565964651618E-3</v>
      </c>
      <c r="T16" s="58">
        <v>1.1533383369797038E-3</v>
      </c>
      <c r="U16" s="58">
        <v>1.24232289741E-2</v>
      </c>
      <c r="V16" s="58">
        <v>2.2132743662762505E-3</v>
      </c>
      <c r="W16" s="58">
        <v>1.0338492013813954E-3</v>
      </c>
      <c r="X16" s="58">
        <v>1.1738639735018274E-3</v>
      </c>
      <c r="Y16" s="58">
        <v>8.7270209832622785E-4</v>
      </c>
      <c r="Z16" s="58">
        <v>1.5904279565511749E-2</v>
      </c>
      <c r="AA16" s="58">
        <v>4.3756640489322378E-4</v>
      </c>
      <c r="AB16" s="58">
        <v>2.9905673400770806E-3</v>
      </c>
      <c r="AC16" s="58">
        <v>3.0218887534190172E-4</v>
      </c>
      <c r="AD16" s="58">
        <v>2.1817141120494121E-4</v>
      </c>
      <c r="AE16" s="58">
        <v>1.540795494090321E-4</v>
      </c>
      <c r="AF16" s="58">
        <v>2.7555187624425149E-4</v>
      </c>
      <c r="AG16" s="58">
        <v>3.1596682926355674E-4</v>
      </c>
      <c r="AH16" s="58">
        <v>2.422214476919911E-4</v>
      </c>
      <c r="AI16" s="58">
        <v>2.7647233199938875E-4</v>
      </c>
      <c r="AJ16" s="58">
        <v>9.2130251805495498E-4</v>
      </c>
      <c r="AK16" s="58">
        <v>3.262197587050655E-4</v>
      </c>
      <c r="AL16" s="58">
        <v>2.8108911341840888E-4</v>
      </c>
      <c r="AM16" s="58">
        <v>4.409336713128546E-4</v>
      </c>
      <c r="AN16" s="58">
        <v>4.7323992231828487E-4</v>
      </c>
      <c r="AO16" s="58">
        <v>1.7626226361828409E-3</v>
      </c>
      <c r="AP16" s="58">
        <v>1.1018024742755965E-3</v>
      </c>
      <c r="AQ16" s="59">
        <v>1.11430736867369</v>
      </c>
      <c r="AR16" s="59">
        <v>0.85640442312859166</v>
      </c>
    </row>
    <row r="17" spans="2:44" ht="12.9" customHeight="1" x14ac:dyDescent="0.15">
      <c r="B17" s="22" t="s">
        <v>137</v>
      </c>
      <c r="C17" s="23" t="s">
        <v>6</v>
      </c>
      <c r="D17" s="58">
        <v>2.2310758208138755E-5</v>
      </c>
      <c r="E17" s="58">
        <v>9.9651991481736398E-6</v>
      </c>
      <c r="F17" s="58">
        <v>1.7779015745645463E-5</v>
      </c>
      <c r="G17" s="58">
        <v>2.184184425991452E-4</v>
      </c>
      <c r="H17" s="58">
        <v>2.1120214848932476E-5</v>
      </c>
      <c r="I17" s="58">
        <v>1.5383541512423913E-5</v>
      </c>
      <c r="J17" s="58">
        <v>9.2063993470144193E-5</v>
      </c>
      <c r="K17" s="58">
        <v>3.7301381305901913E-5</v>
      </c>
      <c r="L17" s="58">
        <v>2.5616606474045324E-5</v>
      </c>
      <c r="M17" s="58">
        <v>3.2091859666782632E-4</v>
      </c>
      <c r="N17" s="58">
        <v>8.841070650501227E-4</v>
      </c>
      <c r="O17" s="58">
        <v>1.0189483096866341</v>
      </c>
      <c r="P17" s="58">
        <v>1.6836677278750386E-5</v>
      </c>
      <c r="Q17" s="58">
        <v>1.6176823745589701E-2</v>
      </c>
      <c r="R17" s="58">
        <v>7.3733514077529427E-3</v>
      </c>
      <c r="S17" s="58">
        <v>7.3997741440481489E-3</v>
      </c>
      <c r="T17" s="58">
        <v>1.1416092854524998E-3</v>
      </c>
      <c r="U17" s="58">
        <v>7.7496246278673984E-4</v>
      </c>
      <c r="V17" s="58">
        <v>3.470194638906065E-3</v>
      </c>
      <c r="W17" s="58">
        <v>4.0166652207002996E-4</v>
      </c>
      <c r="X17" s="58">
        <v>4.0615691357300124E-3</v>
      </c>
      <c r="Y17" s="58">
        <v>1.9156865061264927E-4</v>
      </c>
      <c r="Z17" s="58">
        <v>1.5213854665178683E-3</v>
      </c>
      <c r="AA17" s="58">
        <v>4.1720367460138408E-5</v>
      </c>
      <c r="AB17" s="58">
        <v>9.309946565310681E-5</v>
      </c>
      <c r="AC17" s="58">
        <v>1.5018488072826394E-5</v>
      </c>
      <c r="AD17" s="58">
        <v>1.7025839779919459E-5</v>
      </c>
      <c r="AE17" s="58">
        <v>1.5314301710283062E-5</v>
      </c>
      <c r="AF17" s="58">
        <v>2.4888622939010481E-5</v>
      </c>
      <c r="AG17" s="58">
        <v>2.6870067337241674E-5</v>
      </c>
      <c r="AH17" s="58">
        <v>2.2999836988605981E-5</v>
      </c>
      <c r="AI17" s="58">
        <v>2.4602142908751641E-5</v>
      </c>
      <c r="AJ17" s="58">
        <v>1.8601931233198349E-5</v>
      </c>
      <c r="AK17" s="58">
        <v>1.0916976160253479E-5</v>
      </c>
      <c r="AL17" s="58">
        <v>1.7420736902694355E-5</v>
      </c>
      <c r="AM17" s="58">
        <v>3.8270135852808167E-5</v>
      </c>
      <c r="AN17" s="58">
        <v>1.8743926671832862E-5</v>
      </c>
      <c r="AO17" s="58">
        <v>3.7397684367725306E-5</v>
      </c>
      <c r="AP17" s="58">
        <v>2.3264650899201285E-4</v>
      </c>
      <c r="AQ17" s="59">
        <v>1.0637985736714399</v>
      </c>
      <c r="AR17" s="59">
        <v>0.81758573031288506</v>
      </c>
    </row>
    <row r="18" spans="2:44" ht="12.9" customHeight="1" x14ac:dyDescent="0.15">
      <c r="B18" s="22" t="s">
        <v>138</v>
      </c>
      <c r="C18" s="23" t="s">
        <v>7</v>
      </c>
      <c r="D18" s="58">
        <v>-4.8166962332183678E-6</v>
      </c>
      <c r="E18" s="58">
        <v>-1.716256299197675E-6</v>
      </c>
      <c r="F18" s="58">
        <v>-3.4480644469904954E-6</v>
      </c>
      <c r="G18" s="58">
        <v>-6.0447961584059981E-6</v>
      </c>
      <c r="H18" s="58">
        <v>-4.0044051060130182E-5</v>
      </c>
      <c r="I18" s="58">
        <v>-4.1053477788533762E-6</v>
      </c>
      <c r="J18" s="58">
        <v>-1.4707444024574509E-5</v>
      </c>
      <c r="K18" s="58">
        <v>-2.7077812786856226E-4</v>
      </c>
      <c r="L18" s="58">
        <v>-4.1735681345613804E-6</v>
      </c>
      <c r="M18" s="58">
        <v>-4.8014544780922086E-5</v>
      </c>
      <c r="N18" s="58">
        <v>-2.7471441881408216E-5</v>
      </c>
      <c r="O18" s="58">
        <v>-7.6503496020247915E-5</v>
      </c>
      <c r="P18" s="58">
        <v>0.98282846597609519</v>
      </c>
      <c r="Q18" s="58">
        <v>-1.1402942950388829E-3</v>
      </c>
      <c r="R18" s="58">
        <v>-8.7273946451615263E-4</v>
      </c>
      <c r="S18" s="58">
        <v>-6.4757703337744727E-4</v>
      </c>
      <c r="T18" s="58">
        <v>-1.4923675753679142E-3</v>
      </c>
      <c r="U18" s="58">
        <v>-1.6745238876482366E-3</v>
      </c>
      <c r="V18" s="58">
        <v>-2.2976245111428423E-3</v>
      </c>
      <c r="W18" s="58">
        <v>-4.1112002833372871E-4</v>
      </c>
      <c r="X18" s="58">
        <v>-6.4125642513425103E-4</v>
      </c>
      <c r="Y18" s="58">
        <v>-1.7728083905248145E-4</v>
      </c>
      <c r="Z18" s="58">
        <v>-2.044302012514151E-4</v>
      </c>
      <c r="AA18" s="58">
        <v>-2.5619084697513641E-5</v>
      </c>
      <c r="AB18" s="58">
        <v>-1.8724912389209027E-5</v>
      </c>
      <c r="AC18" s="58">
        <v>-4.2240148107370888E-6</v>
      </c>
      <c r="AD18" s="58">
        <v>-4.1492704905846024E-6</v>
      </c>
      <c r="AE18" s="58">
        <v>-4.322429930618364E-6</v>
      </c>
      <c r="AF18" s="58">
        <v>-3.7991488146682396E-6</v>
      </c>
      <c r="AG18" s="58">
        <v>-4.9984080391749092E-6</v>
      </c>
      <c r="AH18" s="58">
        <v>-9.3668644080065854E-6</v>
      </c>
      <c r="AI18" s="58">
        <v>-8.818048369841626E-6</v>
      </c>
      <c r="AJ18" s="58">
        <v>-5.5932344931466516E-6</v>
      </c>
      <c r="AK18" s="58">
        <v>-4.5793280119045974E-5</v>
      </c>
      <c r="AL18" s="58">
        <v>-1.1397082749101685E-5</v>
      </c>
      <c r="AM18" s="58">
        <v>-1.5926916605819789E-5</v>
      </c>
      <c r="AN18" s="58">
        <v>-1.5638932950545464E-5</v>
      </c>
      <c r="AO18" s="58">
        <v>-4.0135929303617472E-5</v>
      </c>
      <c r="AP18" s="58">
        <v>-6.5458026178060827E-5</v>
      </c>
      <c r="AQ18" s="59">
        <v>0.9724834622961952</v>
      </c>
      <c r="AR18" s="59">
        <v>0.74740521506302127</v>
      </c>
    </row>
    <row r="19" spans="2:44" ht="12.9" customHeight="1" x14ac:dyDescent="0.15">
      <c r="B19" s="22" t="s">
        <v>139</v>
      </c>
      <c r="C19" s="23" t="s">
        <v>8</v>
      </c>
      <c r="D19" s="58">
        <v>2.6875939963904276E-4</v>
      </c>
      <c r="E19" s="58">
        <v>1.2228003809196386E-4</v>
      </c>
      <c r="F19" s="58">
        <v>1.5628619204814304E-4</v>
      </c>
      <c r="G19" s="58">
        <v>6.8570562756873298E-4</v>
      </c>
      <c r="H19" s="58">
        <v>6.2412820663658517E-4</v>
      </c>
      <c r="I19" s="58">
        <v>2.3902099621831606E-4</v>
      </c>
      <c r="J19" s="58">
        <v>2.8414778374964516E-4</v>
      </c>
      <c r="K19" s="58">
        <v>1.3045341996483491E-3</v>
      </c>
      <c r="L19" s="58">
        <v>7.6739811461779469E-5</v>
      </c>
      <c r="M19" s="58">
        <v>1.278257353997852E-3</v>
      </c>
      <c r="N19" s="58">
        <v>5.4534143577229831E-4</v>
      </c>
      <c r="O19" s="58">
        <v>9.22142683593795E-4</v>
      </c>
      <c r="P19" s="58">
        <v>8.4657438324972197E-5</v>
      </c>
      <c r="Q19" s="58">
        <v>1.0043042997096021</v>
      </c>
      <c r="R19" s="58">
        <v>2.9274453663882772E-3</v>
      </c>
      <c r="S19" s="58">
        <v>2.2590595768215045E-3</v>
      </c>
      <c r="T19" s="58">
        <v>1.4552971532776919E-3</v>
      </c>
      <c r="U19" s="58">
        <v>1.7394561932690428E-3</v>
      </c>
      <c r="V19" s="58">
        <v>2.2925969540843138E-3</v>
      </c>
      <c r="W19" s="58">
        <v>3.4428746064598635E-3</v>
      </c>
      <c r="X19" s="58">
        <v>7.9793427133873732E-4</v>
      </c>
      <c r="Y19" s="58">
        <v>5.1971466644826138E-4</v>
      </c>
      <c r="Z19" s="58">
        <v>5.4687608472225599E-3</v>
      </c>
      <c r="AA19" s="58">
        <v>1.8664375993218332E-4</v>
      </c>
      <c r="AB19" s="58">
        <v>3.6022001428271489E-4</v>
      </c>
      <c r="AC19" s="58">
        <v>6.6620300594864859E-5</v>
      </c>
      <c r="AD19" s="58">
        <v>2.1160921289062285E-4</v>
      </c>
      <c r="AE19" s="58">
        <v>5.9698444328416356E-5</v>
      </c>
      <c r="AF19" s="58">
        <v>1.0817905301906342E-4</v>
      </c>
      <c r="AG19" s="58">
        <v>1.453798369078276E-4</v>
      </c>
      <c r="AH19" s="58">
        <v>1.1569379926661773E-4</v>
      </c>
      <c r="AI19" s="58">
        <v>2.7305601384856849E-4</v>
      </c>
      <c r="AJ19" s="58">
        <v>7.6278825574607514E-5</v>
      </c>
      <c r="AK19" s="58">
        <v>7.5111186063162144E-5</v>
      </c>
      <c r="AL19" s="58">
        <v>2.1228271055536988E-4</v>
      </c>
      <c r="AM19" s="58">
        <v>1.1909659292755231E-4</v>
      </c>
      <c r="AN19" s="58">
        <v>2.4540750618606561E-4</v>
      </c>
      <c r="AO19" s="58">
        <v>1.5810274602562449E-4</v>
      </c>
      <c r="AP19" s="58">
        <v>3.2738525661766269E-4</v>
      </c>
      <c r="AQ19" s="59">
        <v>1.0345402057706845</v>
      </c>
      <c r="AR19" s="59">
        <v>0.79509911989626836</v>
      </c>
    </row>
    <row r="20" spans="2:44" ht="12.9" customHeight="1" x14ac:dyDescent="0.15">
      <c r="B20" s="22" t="s">
        <v>140</v>
      </c>
      <c r="C20" s="23" t="s">
        <v>39</v>
      </c>
      <c r="D20" s="58">
        <v>3.9874918971104498E-6</v>
      </c>
      <c r="E20" s="58">
        <v>3.2190492017079388E-6</v>
      </c>
      <c r="F20" s="58">
        <v>1.8944863305703958E-6</v>
      </c>
      <c r="G20" s="58">
        <v>6.5037578886126122E-5</v>
      </c>
      <c r="H20" s="58">
        <v>4.0099192400749767E-6</v>
      </c>
      <c r="I20" s="58">
        <v>4.5241090970639703E-6</v>
      </c>
      <c r="J20" s="58">
        <v>5.2387988738350891E-6</v>
      </c>
      <c r="K20" s="58">
        <v>6.1896765410004961E-6</v>
      </c>
      <c r="L20" s="58">
        <v>3.6985536506227325E-6</v>
      </c>
      <c r="M20" s="58">
        <v>6.6234861313765095E-6</v>
      </c>
      <c r="N20" s="58">
        <v>7.4602723153485608E-6</v>
      </c>
      <c r="O20" s="58">
        <v>2.6378819675108309E-5</v>
      </c>
      <c r="P20" s="58">
        <v>4.3898597278226911E-6</v>
      </c>
      <c r="Q20" s="58">
        <v>1.6868071356507818E-5</v>
      </c>
      <c r="R20" s="58">
        <v>1.0020193173893586</v>
      </c>
      <c r="S20" s="58">
        <v>6.3345550024160823E-4</v>
      </c>
      <c r="T20" s="58">
        <v>9.7724026357228291E-5</v>
      </c>
      <c r="U20" s="58">
        <v>3.4684820235332978E-5</v>
      </c>
      <c r="V20" s="58">
        <v>1.4726826377654476E-4</v>
      </c>
      <c r="W20" s="58">
        <v>1.870160699478289E-5</v>
      </c>
      <c r="X20" s="58">
        <v>1.2275974807268641E-4</v>
      </c>
      <c r="Y20" s="58">
        <v>4.7392521382758967E-6</v>
      </c>
      <c r="Z20" s="58">
        <v>8.5324042079383704E-5</v>
      </c>
      <c r="AA20" s="58">
        <v>9.9030675987016589E-6</v>
      </c>
      <c r="AB20" s="58">
        <v>2.5666178672312663E-4</v>
      </c>
      <c r="AC20" s="58">
        <v>7.223312366547357E-6</v>
      </c>
      <c r="AD20" s="58">
        <v>6.9767246070660089E-6</v>
      </c>
      <c r="AE20" s="58">
        <v>8.1781632209137375E-6</v>
      </c>
      <c r="AF20" s="58">
        <v>3.0760388072424591E-6</v>
      </c>
      <c r="AG20" s="58">
        <v>1.3295550423996123E-5</v>
      </c>
      <c r="AH20" s="58">
        <v>1.1035592126009097E-5</v>
      </c>
      <c r="AI20" s="58">
        <v>1.0001798853273179E-5</v>
      </c>
      <c r="AJ20" s="58">
        <v>8.8493282735295037E-6</v>
      </c>
      <c r="AK20" s="58">
        <v>4.6777218505952452E-6</v>
      </c>
      <c r="AL20" s="58">
        <v>6.2588651701303872E-6</v>
      </c>
      <c r="AM20" s="58">
        <v>9.0312402174003693E-5</v>
      </c>
      <c r="AN20" s="58">
        <v>6.3778959766245294E-6</v>
      </c>
      <c r="AO20" s="58">
        <v>3.0667007520381872E-6</v>
      </c>
      <c r="AP20" s="58">
        <v>5.2045374059134843E-6</v>
      </c>
      <c r="AQ20" s="59">
        <v>1.0037745943085086</v>
      </c>
      <c r="AR20" s="59">
        <v>0.7714541127131751</v>
      </c>
    </row>
    <row r="21" spans="2:44" ht="12.9" customHeight="1" x14ac:dyDescent="0.15">
      <c r="B21" s="22" t="s">
        <v>141</v>
      </c>
      <c r="C21" s="23" t="s">
        <v>40</v>
      </c>
      <c r="D21" s="58">
        <v>4.2542197990651943E-5</v>
      </c>
      <c r="E21" s="58">
        <v>6.0393588467221576E-5</v>
      </c>
      <c r="F21" s="58">
        <v>2.2119598134695412E-5</v>
      </c>
      <c r="G21" s="58">
        <v>1.5080129478258682E-4</v>
      </c>
      <c r="H21" s="58">
        <v>4.456111376007079E-5</v>
      </c>
      <c r="I21" s="58">
        <v>5.2110958586554109E-5</v>
      </c>
      <c r="J21" s="58">
        <v>3.9301551315937654E-5</v>
      </c>
      <c r="K21" s="58">
        <v>6.7350229954193542E-5</v>
      </c>
      <c r="L21" s="58">
        <v>4.6611557712293446E-5</v>
      </c>
      <c r="M21" s="58">
        <v>2.349229898377462E-4</v>
      </c>
      <c r="N21" s="58">
        <v>9.895485834315514E-5</v>
      </c>
      <c r="O21" s="58">
        <v>2.451347076184147E-4</v>
      </c>
      <c r="P21" s="58">
        <v>2.9818434524093354E-5</v>
      </c>
      <c r="Q21" s="58">
        <v>9.5891211684605521E-5</v>
      </c>
      <c r="R21" s="58">
        <v>4.4933414922037598E-4</v>
      </c>
      <c r="S21" s="58">
        <v>1.0135844706753583</v>
      </c>
      <c r="T21" s="58">
        <v>1.3034314244310163E-4</v>
      </c>
      <c r="U21" s="58">
        <v>3.4923106401950484E-4</v>
      </c>
      <c r="V21" s="58">
        <v>2.5382690344426636E-4</v>
      </c>
      <c r="W21" s="58">
        <v>1.609861823205182E-4</v>
      </c>
      <c r="X21" s="58">
        <v>1.4908887262267935E-4</v>
      </c>
      <c r="Y21" s="58">
        <v>5.3467485702294608E-5</v>
      </c>
      <c r="Z21" s="58">
        <v>9.9096774942896299E-5</v>
      </c>
      <c r="AA21" s="58">
        <v>1.0058265325004899E-4</v>
      </c>
      <c r="AB21" s="58">
        <v>2.3342859506855982E-4</v>
      </c>
      <c r="AC21" s="58">
        <v>6.4792056536901678E-5</v>
      </c>
      <c r="AD21" s="58">
        <v>7.6347920925245221E-5</v>
      </c>
      <c r="AE21" s="58">
        <v>1.0081757617267625E-4</v>
      </c>
      <c r="AF21" s="58">
        <v>2.4029856562684158E-5</v>
      </c>
      <c r="AG21" s="58">
        <v>1.5012348770288163E-4</v>
      </c>
      <c r="AH21" s="58">
        <v>1.2760143393493101E-4</v>
      </c>
      <c r="AI21" s="58">
        <v>7.2229187648538488E-5</v>
      </c>
      <c r="AJ21" s="58">
        <v>7.9945736996139092E-5</v>
      </c>
      <c r="AK21" s="58">
        <v>4.2502909303561023E-5</v>
      </c>
      <c r="AL21" s="58">
        <v>7.3078898799237287E-5</v>
      </c>
      <c r="AM21" s="58">
        <v>1.2403334516534637E-3</v>
      </c>
      <c r="AN21" s="58">
        <v>4.8248323735608155E-5</v>
      </c>
      <c r="AO21" s="58">
        <v>3.1740459156674099E-5</v>
      </c>
      <c r="AP21" s="58">
        <v>4.3078421239377455E-5</v>
      </c>
      <c r="AQ21" s="59">
        <v>1.0189692405114723</v>
      </c>
      <c r="AR21" s="59">
        <v>0.7831320057092348</v>
      </c>
    </row>
    <row r="22" spans="2:44" ht="12.9" customHeight="1" x14ac:dyDescent="0.15">
      <c r="B22" s="22" t="s">
        <v>142</v>
      </c>
      <c r="C22" s="23" t="s">
        <v>41</v>
      </c>
      <c r="D22" s="58">
        <v>1.3662885145276782E-7</v>
      </c>
      <c r="E22" s="58">
        <v>1.9026387291637819E-7</v>
      </c>
      <c r="F22" s="58">
        <v>8.6609622098866875E-8</v>
      </c>
      <c r="G22" s="58">
        <v>2.0339711916054124E-7</v>
      </c>
      <c r="H22" s="58">
        <v>1.4229923052206151E-7</v>
      </c>
      <c r="I22" s="58">
        <v>1.6728011774705453E-7</v>
      </c>
      <c r="J22" s="58">
        <v>1.2066312951542878E-7</v>
      </c>
      <c r="K22" s="58">
        <v>1.6997160626508429E-7</v>
      </c>
      <c r="L22" s="58">
        <v>9.5286924733375632E-8</v>
      </c>
      <c r="M22" s="58">
        <v>1.115013959654568E-7</v>
      </c>
      <c r="N22" s="58">
        <v>1.6633282963214934E-7</v>
      </c>
      <c r="O22" s="58">
        <v>1.0448860537373465E-7</v>
      </c>
      <c r="P22" s="58">
        <v>7.5767075411043556E-8</v>
      </c>
      <c r="Q22" s="58">
        <v>1.115087648250477E-7</v>
      </c>
      <c r="R22" s="58">
        <v>1.4788145797222129E-6</v>
      </c>
      <c r="S22" s="58">
        <v>2.9878784822103347E-6</v>
      </c>
      <c r="T22" s="58">
        <v>1.0000945708614863</v>
      </c>
      <c r="U22" s="58">
        <v>1.8793196383777198E-7</v>
      </c>
      <c r="V22" s="58">
        <v>4.352701028195453E-7</v>
      </c>
      <c r="W22" s="58">
        <v>1.1384780259155391E-6</v>
      </c>
      <c r="X22" s="58">
        <v>2.9492779908040256E-7</v>
      </c>
      <c r="Y22" s="58">
        <v>1.8096605130718312E-7</v>
      </c>
      <c r="Z22" s="58">
        <v>3.2337115972876977E-7</v>
      </c>
      <c r="AA22" s="58">
        <v>2.1631169907775075E-7</v>
      </c>
      <c r="AB22" s="58">
        <v>5.2579006942199519E-7</v>
      </c>
      <c r="AC22" s="58">
        <v>2.123522816778175E-7</v>
      </c>
      <c r="AD22" s="58">
        <v>6.7744688931834729E-7</v>
      </c>
      <c r="AE22" s="58">
        <v>2.9157351305075029E-7</v>
      </c>
      <c r="AF22" s="58">
        <v>6.3797833464784292E-8</v>
      </c>
      <c r="AG22" s="58">
        <v>3.6173215129044132E-7</v>
      </c>
      <c r="AH22" s="58">
        <v>4.1715119458755419E-7</v>
      </c>
      <c r="AI22" s="58">
        <v>2.0885013617045626E-6</v>
      </c>
      <c r="AJ22" s="58">
        <v>2.4174730425914562E-7</v>
      </c>
      <c r="AK22" s="58">
        <v>7.982082036011262E-6</v>
      </c>
      <c r="AL22" s="58">
        <v>2.5846496419016812E-7</v>
      </c>
      <c r="AM22" s="58">
        <v>2.5492051110386214E-6</v>
      </c>
      <c r="AN22" s="58">
        <v>7.9555310750431642E-7</v>
      </c>
      <c r="AO22" s="58">
        <v>1.694107785850094E-5</v>
      </c>
      <c r="AP22" s="58">
        <v>3.0381501934462612E-7</v>
      </c>
      <c r="AQ22" s="59">
        <v>1.0001374071011908</v>
      </c>
      <c r="AR22" s="59">
        <v>0.76865874107724919</v>
      </c>
    </row>
    <row r="23" spans="2:44" ht="12.9" customHeight="1" x14ac:dyDescent="0.15">
      <c r="B23" s="22" t="s">
        <v>143</v>
      </c>
      <c r="C23" s="23" t="s">
        <v>42</v>
      </c>
      <c r="D23" s="58">
        <v>2.6606778607812632E-5</v>
      </c>
      <c r="E23" s="58">
        <v>2.9302941863194508E-5</v>
      </c>
      <c r="F23" s="58">
        <v>1.8330462435583603E-5</v>
      </c>
      <c r="G23" s="58">
        <v>5.0389684704752431E-5</v>
      </c>
      <c r="H23" s="58">
        <v>2.8520067077887103E-5</v>
      </c>
      <c r="I23" s="58">
        <v>3.4735368221651607E-5</v>
      </c>
      <c r="J23" s="58">
        <v>2.3579926575565317E-5</v>
      </c>
      <c r="K23" s="58">
        <v>4.1029194793828321E-5</v>
      </c>
      <c r="L23" s="58">
        <v>2.2256465372252824E-5</v>
      </c>
      <c r="M23" s="58">
        <v>2.5769211464576745E-5</v>
      </c>
      <c r="N23" s="58">
        <v>4.036446377390936E-5</v>
      </c>
      <c r="O23" s="58">
        <v>2.4726508648361549E-5</v>
      </c>
      <c r="P23" s="58">
        <v>1.7380450042642756E-5</v>
      </c>
      <c r="Q23" s="58">
        <v>3.8822975905355037E-5</v>
      </c>
      <c r="R23" s="58">
        <v>1.5450206110764753E-4</v>
      </c>
      <c r="S23" s="58">
        <v>1.6318371749043611E-3</v>
      </c>
      <c r="T23" s="58">
        <v>7.9713597906330303E-3</v>
      </c>
      <c r="U23" s="58">
        <v>1.0211253731279635</v>
      </c>
      <c r="V23" s="58">
        <v>6.7785809728960608E-3</v>
      </c>
      <c r="W23" s="58">
        <v>2.1363069007711635E-2</v>
      </c>
      <c r="X23" s="58">
        <v>1.0516126734198179E-3</v>
      </c>
      <c r="Y23" s="58">
        <v>8.566074735618207E-5</v>
      </c>
      <c r="Z23" s="58">
        <v>7.7891479146400633E-5</v>
      </c>
      <c r="AA23" s="58">
        <v>5.9533600679035253E-5</v>
      </c>
      <c r="AB23" s="58">
        <v>1.0940722331623544E-4</v>
      </c>
      <c r="AC23" s="58">
        <v>4.4170849258851854E-5</v>
      </c>
      <c r="AD23" s="58">
        <v>5.2899340893537983E-5</v>
      </c>
      <c r="AE23" s="58">
        <v>7.1870280634724512E-5</v>
      </c>
      <c r="AF23" s="58">
        <v>1.5902556829068997E-5</v>
      </c>
      <c r="AG23" s="58">
        <v>9.0441905596583532E-5</v>
      </c>
      <c r="AH23" s="58">
        <v>1.362899186215014E-4</v>
      </c>
      <c r="AI23" s="58">
        <v>1.3544772448858541E-4</v>
      </c>
      <c r="AJ23" s="58">
        <v>8.0233135185758437E-5</v>
      </c>
      <c r="AK23" s="58">
        <v>3.1266743829843844E-5</v>
      </c>
      <c r="AL23" s="58">
        <v>5.5963419776963135E-5</v>
      </c>
      <c r="AM23" s="58">
        <v>7.174367875113503E-4</v>
      </c>
      <c r="AN23" s="58">
        <v>3.4102357867396951E-5</v>
      </c>
      <c r="AO23" s="58">
        <v>2.1142527740534225E-3</v>
      </c>
      <c r="AP23" s="58">
        <v>3.7556929031001716E-5</v>
      </c>
      <c r="AQ23" s="59">
        <v>1.0644484770821998</v>
      </c>
      <c r="AR23" s="59">
        <v>0.81808521561759373</v>
      </c>
    </row>
    <row r="24" spans="2:44" ht="12.9" customHeight="1" x14ac:dyDescent="0.15">
      <c r="B24" s="22" t="s">
        <v>144</v>
      </c>
      <c r="C24" s="23" t="s">
        <v>43</v>
      </c>
      <c r="D24" s="58">
        <v>4.0123230675432737E-5</v>
      </c>
      <c r="E24" s="58">
        <v>2.202891952707522E-5</v>
      </c>
      <c r="F24" s="58">
        <v>2.3014929673939596E-4</v>
      </c>
      <c r="G24" s="58">
        <v>7.4803548708041171E-5</v>
      </c>
      <c r="H24" s="58">
        <v>4.6613578459807041E-5</v>
      </c>
      <c r="I24" s="58">
        <v>3.7305101654307465E-5</v>
      </c>
      <c r="J24" s="58">
        <v>3.5758431087453839E-5</v>
      </c>
      <c r="K24" s="58">
        <v>4.4244980519241923E-5</v>
      </c>
      <c r="L24" s="58">
        <v>3.0862596168809147E-5</v>
      </c>
      <c r="M24" s="58">
        <v>3.4102884173691198E-5</v>
      </c>
      <c r="N24" s="58">
        <v>5.017239297034897E-5</v>
      </c>
      <c r="O24" s="58">
        <v>3.4493778184692103E-5</v>
      </c>
      <c r="P24" s="58">
        <v>2.4004313607544785E-5</v>
      </c>
      <c r="Q24" s="58">
        <v>5.04845871582892E-5</v>
      </c>
      <c r="R24" s="58">
        <v>1.9992459870025936E-3</v>
      </c>
      <c r="S24" s="58">
        <v>3.9506757069789735E-3</v>
      </c>
      <c r="T24" s="58">
        <v>1.9509011726588548E-3</v>
      </c>
      <c r="U24" s="58">
        <v>1.0836169734562212E-3</v>
      </c>
      <c r="V24" s="58">
        <v>1.014533199063119</v>
      </c>
      <c r="W24" s="58">
        <v>1.4195763255686064E-3</v>
      </c>
      <c r="X24" s="58">
        <v>3.8881597976472351E-3</v>
      </c>
      <c r="Y24" s="58">
        <v>9.2898296823688245E-5</v>
      </c>
      <c r="Z24" s="58">
        <v>9.0235348962224276E-4</v>
      </c>
      <c r="AA24" s="58">
        <v>8.0337012914025481E-5</v>
      </c>
      <c r="AB24" s="58">
        <v>1.9411696256866739E-4</v>
      </c>
      <c r="AC24" s="58">
        <v>4.5270689962479103E-5</v>
      </c>
      <c r="AD24" s="58">
        <v>7.4872629883806488E-5</v>
      </c>
      <c r="AE24" s="58">
        <v>6.7701034703466942E-5</v>
      </c>
      <c r="AF24" s="58">
        <v>2.9973123448426116E-5</v>
      </c>
      <c r="AG24" s="58">
        <v>1.164521609925582E-4</v>
      </c>
      <c r="AH24" s="58">
        <v>1.1036594756893719E-4</v>
      </c>
      <c r="AI24" s="58">
        <v>2.1188064578308663E-4</v>
      </c>
      <c r="AJ24" s="58">
        <v>1.8166004159082328E-4</v>
      </c>
      <c r="AK24" s="58">
        <v>3.7982109219522169E-5</v>
      </c>
      <c r="AL24" s="58">
        <v>5.032581553052945E-5</v>
      </c>
      <c r="AM24" s="58">
        <v>7.429027172327795E-4</v>
      </c>
      <c r="AN24" s="58">
        <v>4.9452046089629224E-5</v>
      </c>
      <c r="AO24" s="58">
        <v>2.9941861523767606E-5</v>
      </c>
      <c r="AP24" s="58">
        <v>8.5580770268438094E-5</v>
      </c>
      <c r="AQ24" s="59">
        <v>1.0326845900217929</v>
      </c>
      <c r="AR24" s="59">
        <v>0.79367298059246993</v>
      </c>
    </row>
    <row r="25" spans="2:44" ht="12.9" customHeight="1" x14ac:dyDescent="0.15">
      <c r="B25" s="22" t="s">
        <v>145</v>
      </c>
      <c r="C25" s="23" t="s">
        <v>181</v>
      </c>
      <c r="D25" s="58">
        <v>1.020879733535117E-6</v>
      </c>
      <c r="E25" s="58">
        <v>2.3443821924572692E-6</v>
      </c>
      <c r="F25" s="58">
        <v>1.1014520383556338E-6</v>
      </c>
      <c r="G25" s="58">
        <v>1.9710138614396173E-6</v>
      </c>
      <c r="H25" s="58">
        <v>1.1190540897439647E-6</v>
      </c>
      <c r="I25" s="58">
        <v>1.1131396917804783E-6</v>
      </c>
      <c r="J25" s="58">
        <v>1.1119397134780324E-6</v>
      </c>
      <c r="K25" s="58">
        <v>2.1951492926250532E-6</v>
      </c>
      <c r="L25" s="58">
        <v>1.6906519484033725E-6</v>
      </c>
      <c r="M25" s="58">
        <v>8.7366005700206692E-7</v>
      </c>
      <c r="N25" s="58">
        <v>1.607154763016908E-6</v>
      </c>
      <c r="O25" s="58">
        <v>9.6512229674659588E-7</v>
      </c>
      <c r="P25" s="58">
        <v>6.9120488509687323E-7</v>
      </c>
      <c r="Q25" s="58">
        <v>1.3353947880914365E-6</v>
      </c>
      <c r="R25" s="58">
        <v>4.4794046421512381E-6</v>
      </c>
      <c r="S25" s="58">
        <v>2.3796216028946471E-6</v>
      </c>
      <c r="T25" s="58">
        <v>1.3048943627431199E-6</v>
      </c>
      <c r="U25" s="58">
        <v>1.2353686430964401E-6</v>
      </c>
      <c r="V25" s="58">
        <v>1.2550266940993361E-6</v>
      </c>
      <c r="W25" s="58">
        <v>1.0007143857672085</v>
      </c>
      <c r="X25" s="58">
        <v>3.2066480239964279E-5</v>
      </c>
      <c r="Y25" s="58">
        <v>1.2083984035209481E-6</v>
      </c>
      <c r="Z25" s="58">
        <v>2.5078410255043441E-5</v>
      </c>
      <c r="AA25" s="58">
        <v>2.1733488297744761E-6</v>
      </c>
      <c r="AB25" s="58">
        <v>3.7998824402867474E-6</v>
      </c>
      <c r="AC25" s="58">
        <v>1.5632815275090117E-6</v>
      </c>
      <c r="AD25" s="58">
        <v>4.1190826985605255E-6</v>
      </c>
      <c r="AE25" s="58">
        <v>3.1723772764694041E-6</v>
      </c>
      <c r="AF25" s="58">
        <v>1.3775393411319392E-6</v>
      </c>
      <c r="AG25" s="58">
        <v>3.6392121749495482E-6</v>
      </c>
      <c r="AH25" s="58">
        <v>3.9144887565168492E-6</v>
      </c>
      <c r="AI25" s="58">
        <v>1.8863378213656993E-5</v>
      </c>
      <c r="AJ25" s="58">
        <v>2.042039535302431E-6</v>
      </c>
      <c r="AK25" s="58">
        <v>1.0740118728553439E-6</v>
      </c>
      <c r="AL25" s="58">
        <v>2.1171197382297067E-6</v>
      </c>
      <c r="AM25" s="58">
        <v>1.7103025467034909E-5</v>
      </c>
      <c r="AN25" s="58">
        <v>2.2174899533497461E-6</v>
      </c>
      <c r="AO25" s="58">
        <v>1.0933651635962838E-6</v>
      </c>
      <c r="AP25" s="58">
        <v>2.9771257291763445E-6</v>
      </c>
      <c r="AQ25" s="59">
        <v>1.000873780340122</v>
      </c>
      <c r="AR25" s="59">
        <v>0.76922468303960456</v>
      </c>
    </row>
    <row r="26" spans="2:44" ht="12.9" customHeight="1" x14ac:dyDescent="0.15">
      <c r="B26" s="22" t="s">
        <v>146</v>
      </c>
      <c r="C26" s="23" t="s">
        <v>44</v>
      </c>
      <c r="D26" s="58">
        <v>1.7054030356876145E-5</v>
      </c>
      <c r="E26" s="58">
        <v>1.2618357262042761E-5</v>
      </c>
      <c r="F26" s="58">
        <v>4.4488353115753308E-4</v>
      </c>
      <c r="G26" s="58">
        <v>4.2445512589034015E-5</v>
      </c>
      <c r="H26" s="58">
        <v>4.3246327515973949E-5</v>
      </c>
      <c r="I26" s="58">
        <v>1.4761614286092169E-5</v>
      </c>
      <c r="J26" s="58">
        <v>1.1763666792400202E-5</v>
      </c>
      <c r="K26" s="58">
        <v>1.7678644991601279E-5</v>
      </c>
      <c r="L26" s="58">
        <v>1.2464023938539349E-5</v>
      </c>
      <c r="M26" s="58">
        <v>1.1484562557780826E-5</v>
      </c>
      <c r="N26" s="58">
        <v>2.2972009053596732E-5</v>
      </c>
      <c r="O26" s="58">
        <v>1.2576473006050936E-5</v>
      </c>
      <c r="P26" s="58">
        <v>8.786011721459234E-6</v>
      </c>
      <c r="Q26" s="58">
        <v>9.885001449930485E-6</v>
      </c>
      <c r="R26" s="58">
        <v>1.0769807915007677E-5</v>
      </c>
      <c r="S26" s="58">
        <v>1.1649090833314603E-5</v>
      </c>
      <c r="T26" s="58">
        <v>1.1175402720210047E-5</v>
      </c>
      <c r="U26" s="58">
        <v>1.1858412939883843E-5</v>
      </c>
      <c r="V26" s="58">
        <v>1.0757909476630756E-5</v>
      </c>
      <c r="W26" s="58">
        <v>1.1731418104823334E-5</v>
      </c>
      <c r="X26" s="58">
        <v>1.0037597706226347</v>
      </c>
      <c r="Y26" s="58">
        <v>1.7299624873776632E-5</v>
      </c>
      <c r="Z26" s="58">
        <v>2.4938880735456385E-5</v>
      </c>
      <c r="AA26" s="58">
        <v>2.6355626265401148E-5</v>
      </c>
      <c r="AB26" s="58">
        <v>4.5078704027748349E-5</v>
      </c>
      <c r="AC26" s="58">
        <v>2.0228956218337073E-5</v>
      </c>
      <c r="AD26" s="58">
        <v>2.2155162562119162E-5</v>
      </c>
      <c r="AE26" s="58">
        <v>2.7228886381971081E-5</v>
      </c>
      <c r="AF26" s="58">
        <v>6.315313944630556E-6</v>
      </c>
      <c r="AG26" s="58">
        <v>1.002305669490524E-4</v>
      </c>
      <c r="AH26" s="58">
        <v>3.3269961946244105E-5</v>
      </c>
      <c r="AI26" s="58">
        <v>7.0652446154784301E-5</v>
      </c>
      <c r="AJ26" s="58">
        <v>2.3846528529312098E-5</v>
      </c>
      <c r="AK26" s="58">
        <v>1.1881189958821825E-5</v>
      </c>
      <c r="AL26" s="58">
        <v>2.0661596423662032E-5</v>
      </c>
      <c r="AM26" s="58">
        <v>3.0871438904291455E-4</v>
      </c>
      <c r="AN26" s="58">
        <v>1.710135301996023E-5</v>
      </c>
      <c r="AO26" s="58">
        <v>1.1048063245127353E-5</v>
      </c>
      <c r="AP26" s="58">
        <v>1.8816808350277208E-5</v>
      </c>
      <c r="AQ26" s="59">
        <v>1.0053161564899333</v>
      </c>
      <c r="AR26" s="59">
        <v>0.77263888516269352</v>
      </c>
    </row>
    <row r="27" spans="2:44" ht="12.9" customHeight="1" x14ac:dyDescent="0.15">
      <c r="B27" s="22" t="s">
        <v>147</v>
      </c>
      <c r="C27" s="23" t="s">
        <v>9</v>
      </c>
      <c r="D27" s="58">
        <v>7.8324430628742435E-4</v>
      </c>
      <c r="E27" s="58">
        <v>9.8575504283243383E-4</v>
      </c>
      <c r="F27" s="58">
        <v>2.6031898051612802E-3</v>
      </c>
      <c r="G27" s="58">
        <v>1.5891359252467267E-3</v>
      </c>
      <c r="H27" s="58">
        <v>2.1919057453489645E-3</v>
      </c>
      <c r="I27" s="58">
        <v>8.4806367233174664E-3</v>
      </c>
      <c r="J27" s="58">
        <v>6.5914495142306434E-3</v>
      </c>
      <c r="K27" s="58">
        <v>1.7415472146586825E-3</v>
      </c>
      <c r="L27" s="58">
        <v>4.9398112076939535E-4</v>
      </c>
      <c r="M27" s="58">
        <v>1.0396198047479216E-3</v>
      </c>
      <c r="N27" s="58">
        <v>8.0906948291124847E-4</v>
      </c>
      <c r="O27" s="58">
        <v>3.1718920109602617E-3</v>
      </c>
      <c r="P27" s="58">
        <v>1.8611685709115391E-2</v>
      </c>
      <c r="Q27" s="58">
        <v>5.2352205571096287E-4</v>
      </c>
      <c r="R27" s="58">
        <v>5.2018331620988696E-4</v>
      </c>
      <c r="S27" s="58">
        <v>8.4966837570768852E-4</v>
      </c>
      <c r="T27" s="58">
        <v>2.3035909502075961E-3</v>
      </c>
      <c r="U27" s="58">
        <v>8.8697651424770468E-4</v>
      </c>
      <c r="V27" s="58">
        <v>1.9011234025053611E-3</v>
      </c>
      <c r="W27" s="58">
        <v>6.7688415925809878E-4</v>
      </c>
      <c r="X27" s="58">
        <v>4.7380661755572922E-4</v>
      </c>
      <c r="Y27" s="58">
        <v>1.0110978842918705</v>
      </c>
      <c r="Z27" s="58">
        <v>1.3366944414682702E-3</v>
      </c>
      <c r="AA27" s="58">
        <v>1.9828311971032716E-3</v>
      </c>
      <c r="AB27" s="58">
        <v>2.1163342573656419E-3</v>
      </c>
      <c r="AC27" s="58">
        <v>1.8996007484622969E-3</v>
      </c>
      <c r="AD27" s="58">
        <v>2.074314041985618E-3</v>
      </c>
      <c r="AE27" s="58">
        <v>4.4299846188648332E-3</v>
      </c>
      <c r="AF27" s="58">
        <v>4.0973183570956132E-4</v>
      </c>
      <c r="AG27" s="58">
        <v>1.000322441142582E-3</v>
      </c>
      <c r="AH27" s="58">
        <v>4.9336166722304892E-3</v>
      </c>
      <c r="AI27" s="58">
        <v>2.1216944217891573E-3</v>
      </c>
      <c r="AJ27" s="58">
        <v>3.4060437707044804E-3</v>
      </c>
      <c r="AK27" s="58">
        <v>1.2802966560150279E-3</v>
      </c>
      <c r="AL27" s="58">
        <v>9.9759432587424365E-3</v>
      </c>
      <c r="AM27" s="58">
        <v>2.4799420213173586E-3</v>
      </c>
      <c r="AN27" s="58">
        <v>1.830090809708587E-3</v>
      </c>
      <c r="AO27" s="58">
        <v>3.3442392724140305E-2</v>
      </c>
      <c r="AP27" s="58">
        <v>8.3934306533415138E-4</v>
      </c>
      <c r="AQ27" s="59">
        <v>1.1438859290709456</v>
      </c>
      <c r="AR27" s="59">
        <v>0.8791371184926513</v>
      </c>
    </row>
    <row r="28" spans="2:44" ht="12.9" customHeight="1" x14ac:dyDescent="0.15">
      <c r="B28" s="22" t="s">
        <v>148</v>
      </c>
      <c r="C28" s="23" t="s">
        <v>10</v>
      </c>
      <c r="D28" s="58">
        <v>6.1527102011475774E-3</v>
      </c>
      <c r="E28" s="58">
        <v>1.8123423514673136E-3</v>
      </c>
      <c r="F28" s="58">
        <v>1.4442013939647042E-3</v>
      </c>
      <c r="G28" s="58">
        <v>8.3375309128159922E-3</v>
      </c>
      <c r="H28" s="58">
        <v>2.9415156984705019E-3</v>
      </c>
      <c r="I28" s="58">
        <v>4.3243760105912245E-3</v>
      </c>
      <c r="J28" s="58">
        <v>1.2163308870472738E-2</v>
      </c>
      <c r="K28" s="58">
        <v>3.6363073690423259E-3</v>
      </c>
      <c r="L28" s="58">
        <v>8.4916503906739306E-3</v>
      </c>
      <c r="M28" s="58">
        <v>5.9110975029664833E-3</v>
      </c>
      <c r="N28" s="58">
        <v>7.3702394050854207E-3</v>
      </c>
      <c r="O28" s="58">
        <v>9.4392907171020786E-3</v>
      </c>
      <c r="P28" s="58">
        <v>7.0749752451232982E-3</v>
      </c>
      <c r="Q28" s="58">
        <v>5.4744252232892558E-3</v>
      </c>
      <c r="R28" s="58">
        <v>3.0946858469413281E-3</v>
      </c>
      <c r="S28" s="58">
        <v>2.7187597133898692E-3</v>
      </c>
      <c r="T28" s="58">
        <v>2.683493934121651E-3</v>
      </c>
      <c r="U28" s="58">
        <v>6.7742737405606795E-3</v>
      </c>
      <c r="V28" s="58">
        <v>3.4311342093744724E-3</v>
      </c>
      <c r="W28" s="58">
        <v>3.7267169760298625E-3</v>
      </c>
      <c r="X28" s="58">
        <v>2.1691700942523969E-3</v>
      </c>
      <c r="Y28" s="58">
        <v>4.2302577213755568E-3</v>
      </c>
      <c r="Z28" s="58">
        <v>1.0026338337612699</v>
      </c>
      <c r="AA28" s="58">
        <v>2.2939238151688052E-2</v>
      </c>
      <c r="AB28" s="58">
        <v>4.8220784887193585E-2</v>
      </c>
      <c r="AC28" s="58">
        <v>5.7563094955791205E-3</v>
      </c>
      <c r="AD28" s="58">
        <v>6.4740729946129666E-3</v>
      </c>
      <c r="AE28" s="58">
        <v>5.6859070485422653E-3</v>
      </c>
      <c r="AF28" s="58">
        <v>1.5099027395464037E-2</v>
      </c>
      <c r="AG28" s="58">
        <v>1.1887700751482754E-2</v>
      </c>
      <c r="AH28" s="58">
        <v>1.0233591761440617E-2</v>
      </c>
      <c r="AI28" s="58">
        <v>1.0207824725564991E-2</v>
      </c>
      <c r="AJ28" s="58">
        <v>8.0742394717912697E-3</v>
      </c>
      <c r="AK28" s="58">
        <v>4.5533997949383041E-3</v>
      </c>
      <c r="AL28" s="58">
        <v>3.9604865715839035E-3</v>
      </c>
      <c r="AM28" s="58">
        <v>3.2594610360364589E-3</v>
      </c>
      <c r="AN28" s="58">
        <v>5.746303941504949E-3</v>
      </c>
      <c r="AO28" s="58">
        <v>4.2630425633923023E-3</v>
      </c>
      <c r="AP28" s="58">
        <v>1.7168750753438943E-2</v>
      </c>
      <c r="AQ28" s="59">
        <v>1.2995664386337828</v>
      </c>
      <c r="AR28" s="59">
        <v>0.99878586239642553</v>
      </c>
    </row>
    <row r="29" spans="2:44" ht="12.9" customHeight="1" x14ac:dyDescent="0.15">
      <c r="B29" s="22" t="s">
        <v>149</v>
      </c>
      <c r="C29" s="23" t="s">
        <v>197</v>
      </c>
      <c r="D29" s="58">
        <v>1.1278505096457518E-2</v>
      </c>
      <c r="E29" s="58">
        <v>5.3922095934441317E-3</v>
      </c>
      <c r="F29" s="58">
        <v>2.8631716185502517E-3</v>
      </c>
      <c r="G29" s="58">
        <v>1.4169525068824155E-2</v>
      </c>
      <c r="H29" s="58">
        <v>1.1392996134957756E-2</v>
      </c>
      <c r="I29" s="58">
        <v>1.3853412668523604E-2</v>
      </c>
      <c r="J29" s="58">
        <v>6.1140520439477541E-2</v>
      </c>
      <c r="K29" s="58">
        <v>1.2184895166227883E-2</v>
      </c>
      <c r="L29" s="58">
        <v>1.3401054619635951E-2</v>
      </c>
      <c r="M29" s="58">
        <v>1.9069923059419108E-2</v>
      </c>
      <c r="N29" s="58">
        <v>2.6022396573656403E-2</v>
      </c>
      <c r="O29" s="58">
        <v>7.8270087343561986E-2</v>
      </c>
      <c r="P29" s="58">
        <v>1.6350866511135268E-2</v>
      </c>
      <c r="Q29" s="58">
        <v>1.4574521306511627E-2</v>
      </c>
      <c r="R29" s="58">
        <v>9.115948235504252E-3</v>
      </c>
      <c r="S29" s="58">
        <v>7.697466934435202E-3</v>
      </c>
      <c r="T29" s="58">
        <v>1.0497910896856472E-2</v>
      </c>
      <c r="U29" s="58">
        <v>2.1076526427461741E-2</v>
      </c>
      <c r="V29" s="58">
        <v>7.1470214138795365E-3</v>
      </c>
      <c r="W29" s="58">
        <v>6.6060034624131946E-3</v>
      </c>
      <c r="X29" s="58">
        <v>8.0259797904790806E-3</v>
      </c>
      <c r="Y29" s="58">
        <v>1.8158075664745397E-2</v>
      </c>
      <c r="Z29" s="58">
        <v>4.7871985501556445E-3</v>
      </c>
      <c r="AA29" s="58">
        <v>1.0734971569780796</v>
      </c>
      <c r="AB29" s="58">
        <v>4.6885623531648685E-2</v>
      </c>
      <c r="AC29" s="58">
        <v>4.5205139049663313E-2</v>
      </c>
      <c r="AD29" s="58">
        <v>2.047104243837582E-2</v>
      </c>
      <c r="AE29" s="58">
        <v>5.1725063308694259E-3</v>
      </c>
      <c r="AF29" s="58">
        <v>3.1752444410108266E-3</v>
      </c>
      <c r="AG29" s="58">
        <v>6.0719211565741409E-3</v>
      </c>
      <c r="AH29" s="58">
        <v>7.9462740472595293E-3</v>
      </c>
      <c r="AI29" s="58">
        <v>9.5931361752772688E-3</v>
      </c>
      <c r="AJ29" s="58">
        <v>1.2818232856120149E-2</v>
      </c>
      <c r="AK29" s="58">
        <v>9.1635708022047464E-3</v>
      </c>
      <c r="AL29" s="58">
        <v>4.6764646857014531E-3</v>
      </c>
      <c r="AM29" s="58">
        <v>4.8766630180944138E-3</v>
      </c>
      <c r="AN29" s="58">
        <v>2.0880799629291919E-2</v>
      </c>
      <c r="AO29" s="58">
        <v>1.686747506962227E-2</v>
      </c>
      <c r="AP29" s="58">
        <v>4.4151875247936435E-3</v>
      </c>
      <c r="AQ29" s="59">
        <v>1.6847926543109004</v>
      </c>
      <c r="AR29" s="59">
        <v>1.2948526786857664</v>
      </c>
    </row>
    <row r="30" spans="2:44" ht="12.9" customHeight="1" x14ac:dyDescent="0.15">
      <c r="B30" s="22" t="s">
        <v>150</v>
      </c>
      <c r="C30" s="23" t="s">
        <v>45</v>
      </c>
      <c r="D30" s="58">
        <v>1.9786875757272001E-3</v>
      </c>
      <c r="E30" s="58">
        <v>9.7282073469065185E-4</v>
      </c>
      <c r="F30" s="58">
        <v>6.4871977871597687E-4</v>
      </c>
      <c r="G30" s="58">
        <v>3.0375588497633106E-3</v>
      </c>
      <c r="H30" s="58">
        <v>2.6013103752839718E-3</v>
      </c>
      <c r="I30" s="58">
        <v>1.8450771854368513E-3</v>
      </c>
      <c r="J30" s="58">
        <v>6.1913218594151706E-3</v>
      </c>
      <c r="K30" s="58">
        <v>4.2694204381126767E-3</v>
      </c>
      <c r="L30" s="58">
        <v>1.0272540560653917E-3</v>
      </c>
      <c r="M30" s="58">
        <v>1.1014329382973405E-3</v>
      </c>
      <c r="N30" s="58">
        <v>2.0291563413660937E-3</v>
      </c>
      <c r="O30" s="58">
        <v>1.6481966004554039E-3</v>
      </c>
      <c r="P30" s="58">
        <v>1.4496580729737784E-3</v>
      </c>
      <c r="Q30" s="58">
        <v>9.8653511757053184E-4</v>
      </c>
      <c r="R30" s="58">
        <v>9.9321306666999543E-4</v>
      </c>
      <c r="S30" s="58">
        <v>8.2331611187502296E-4</v>
      </c>
      <c r="T30" s="58">
        <v>9.1017062519262409E-4</v>
      </c>
      <c r="U30" s="58">
        <v>2.2268078245645194E-3</v>
      </c>
      <c r="V30" s="58">
        <v>9.3005383558158767E-4</v>
      </c>
      <c r="W30" s="58">
        <v>7.8914184515081883E-4</v>
      </c>
      <c r="X30" s="58">
        <v>9.4365776993863659E-4</v>
      </c>
      <c r="Y30" s="58">
        <v>1.4316724711370401E-3</v>
      </c>
      <c r="Z30" s="58">
        <v>1.6842232289514647E-3</v>
      </c>
      <c r="AA30" s="58">
        <v>1.363829351929211E-3</v>
      </c>
      <c r="AB30" s="58">
        <v>1.0550698061292938</v>
      </c>
      <c r="AC30" s="58">
        <v>9.4313633303311096E-3</v>
      </c>
      <c r="AD30" s="58">
        <v>4.0991901757500247E-3</v>
      </c>
      <c r="AE30" s="58">
        <v>1.9652346958491159E-3</v>
      </c>
      <c r="AF30" s="58">
        <v>7.3625463272369959E-4</v>
      </c>
      <c r="AG30" s="58">
        <v>6.4343503264956206E-3</v>
      </c>
      <c r="AH30" s="58">
        <v>4.3022628426315386E-3</v>
      </c>
      <c r="AI30" s="58">
        <v>4.8323817066208662E-3</v>
      </c>
      <c r="AJ30" s="58">
        <v>1.0802639143293416E-2</v>
      </c>
      <c r="AK30" s="58">
        <v>5.5593451135388773E-3</v>
      </c>
      <c r="AL30" s="58">
        <v>2.9975096996329546E-3</v>
      </c>
      <c r="AM30" s="58">
        <v>1.4520673832675267E-3</v>
      </c>
      <c r="AN30" s="58">
        <v>1.0498056713474266E-2</v>
      </c>
      <c r="AO30" s="58">
        <v>2.2633517803007479E-3</v>
      </c>
      <c r="AP30" s="58">
        <v>2.0320974559139512E-3</v>
      </c>
      <c r="AQ30" s="59">
        <v>1.1643591471839829</v>
      </c>
      <c r="AR30" s="59">
        <v>0.89487187448600947</v>
      </c>
    </row>
    <row r="31" spans="2:44" ht="12.9" customHeight="1" x14ac:dyDescent="0.15">
      <c r="B31" s="22" t="s">
        <v>151</v>
      </c>
      <c r="C31" s="23" t="s">
        <v>46</v>
      </c>
      <c r="D31" s="58">
        <v>1.3334230822076069E-3</v>
      </c>
      <c r="E31" s="58">
        <v>7.7746439954594446E-4</v>
      </c>
      <c r="F31" s="58">
        <v>6.5402398759773959E-4</v>
      </c>
      <c r="G31" s="58">
        <v>3.5054347035136896E-3</v>
      </c>
      <c r="H31" s="58">
        <v>2.188802468245675E-3</v>
      </c>
      <c r="I31" s="58">
        <v>1.4489869165604898E-3</v>
      </c>
      <c r="J31" s="58">
        <v>3.654044091559637E-3</v>
      </c>
      <c r="K31" s="58">
        <v>3.8909081705211499E-3</v>
      </c>
      <c r="L31" s="58">
        <v>9.4957990791617744E-4</v>
      </c>
      <c r="M31" s="58">
        <v>7.1758612326467861E-4</v>
      </c>
      <c r="N31" s="58">
        <v>5.9616455245155757E-3</v>
      </c>
      <c r="O31" s="58">
        <v>1.6229793455128187E-3</v>
      </c>
      <c r="P31" s="58">
        <v>5.9875868370655753E-4</v>
      </c>
      <c r="Q31" s="58">
        <v>7.6385418324506464E-4</v>
      </c>
      <c r="R31" s="58">
        <v>9.282133122024335E-4</v>
      </c>
      <c r="S31" s="58">
        <v>5.6167311215618099E-4</v>
      </c>
      <c r="T31" s="58">
        <v>7.5920746676934889E-4</v>
      </c>
      <c r="U31" s="58">
        <v>1.7335379488946723E-3</v>
      </c>
      <c r="V31" s="58">
        <v>7.2442558824256339E-4</v>
      </c>
      <c r="W31" s="58">
        <v>1.2902091241636317E-3</v>
      </c>
      <c r="X31" s="58">
        <v>1.2935327844625518E-3</v>
      </c>
      <c r="Y31" s="58">
        <v>1.5969028137360812E-3</v>
      </c>
      <c r="Z31" s="58">
        <v>3.8798157276258979E-3</v>
      </c>
      <c r="AA31" s="58">
        <v>1.1660252907196486E-2</v>
      </c>
      <c r="AB31" s="58">
        <v>3.7164101308215349E-3</v>
      </c>
      <c r="AC31" s="58">
        <v>1.0013406009741723</v>
      </c>
      <c r="AD31" s="58">
        <v>2.8272153511937344E-3</v>
      </c>
      <c r="AE31" s="58">
        <v>6.0020264826806946E-3</v>
      </c>
      <c r="AF31" s="58">
        <v>6.6662826310183291E-4</v>
      </c>
      <c r="AG31" s="58">
        <v>4.7738025574065443E-3</v>
      </c>
      <c r="AH31" s="58">
        <v>1.1407402391567246E-2</v>
      </c>
      <c r="AI31" s="58">
        <v>3.5420940795345753E-2</v>
      </c>
      <c r="AJ31" s="58">
        <v>9.4043155421456304E-3</v>
      </c>
      <c r="AK31" s="58">
        <v>5.9242246556869679E-3</v>
      </c>
      <c r="AL31" s="58">
        <v>1.4018592993931182E-3</v>
      </c>
      <c r="AM31" s="58">
        <v>2.878634611401571E-3</v>
      </c>
      <c r="AN31" s="58">
        <v>2.4735879135326672E-2</v>
      </c>
      <c r="AO31" s="58">
        <v>1.4837740478197449E-3</v>
      </c>
      <c r="AP31" s="58">
        <v>1.7109046934578584E-2</v>
      </c>
      <c r="AQ31" s="59">
        <v>1.1815880235460048</v>
      </c>
      <c r="AR31" s="59">
        <v>0.90811318145101083</v>
      </c>
    </row>
    <row r="32" spans="2:44" ht="12.9" customHeight="1" x14ac:dyDescent="0.15">
      <c r="B32" s="22" t="s">
        <v>152</v>
      </c>
      <c r="C32" s="23" t="s">
        <v>11</v>
      </c>
      <c r="D32" s="58">
        <v>4.8764006823898712E-2</v>
      </c>
      <c r="E32" s="58">
        <v>1.5105767986295055E-2</v>
      </c>
      <c r="F32" s="58">
        <v>3.068137031447989E-2</v>
      </c>
      <c r="G32" s="58">
        <v>2.0100246298588902E-2</v>
      </c>
      <c r="H32" s="58">
        <v>6.1153240235522571E-2</v>
      </c>
      <c r="I32" s="58">
        <v>6.0583388366862702E-2</v>
      </c>
      <c r="J32" s="58">
        <v>5.5529786154110673E-2</v>
      </c>
      <c r="K32" s="58">
        <v>3.8132019390183743E-2</v>
      </c>
      <c r="L32" s="58">
        <v>1.8287106130785144E-2</v>
      </c>
      <c r="M32" s="58">
        <v>3.5242669045609423E-2</v>
      </c>
      <c r="N32" s="58">
        <v>2.5988975426045589E-2</v>
      </c>
      <c r="O32" s="58">
        <v>2.4305475730361188E-2</v>
      </c>
      <c r="P32" s="58">
        <v>2.8719160590607345E-2</v>
      </c>
      <c r="Q32" s="58">
        <v>2.1439978834743422E-2</v>
      </c>
      <c r="R32" s="58">
        <v>2.425916674610662E-2</v>
      </c>
      <c r="S32" s="58">
        <v>2.904079573557785E-2</v>
      </c>
      <c r="T32" s="58">
        <v>4.4057383183893621E-2</v>
      </c>
      <c r="U32" s="58">
        <v>3.3281251241774043E-2</v>
      </c>
      <c r="V32" s="58">
        <v>3.9553677483720233E-2</v>
      </c>
      <c r="W32" s="58">
        <v>3.1860437325917888E-2</v>
      </c>
      <c r="X32" s="58">
        <v>2.8406905094483608E-2</v>
      </c>
      <c r="Y32" s="58">
        <v>4.201190849414322E-2</v>
      </c>
      <c r="Z32" s="58">
        <v>3.7108241323981321E-2</v>
      </c>
      <c r="AA32" s="58">
        <v>6.3835649978878249E-3</v>
      </c>
      <c r="AB32" s="58">
        <v>2.4777906966018243E-2</v>
      </c>
      <c r="AC32" s="58">
        <v>1.6368721924007203E-2</v>
      </c>
      <c r="AD32" s="58">
        <v>1.0104866105749151</v>
      </c>
      <c r="AE32" s="58">
        <v>7.9011844647223304E-3</v>
      </c>
      <c r="AF32" s="58">
        <v>2.4435396578805979E-3</v>
      </c>
      <c r="AG32" s="58">
        <v>3.1457608974747309E-2</v>
      </c>
      <c r="AH32" s="58">
        <v>1.1135996433428422E-2</v>
      </c>
      <c r="AI32" s="58">
        <v>9.5477102013229263E-3</v>
      </c>
      <c r="AJ32" s="58">
        <v>1.2910244093555271E-2</v>
      </c>
      <c r="AK32" s="58">
        <v>3.1534335238522525E-2</v>
      </c>
      <c r="AL32" s="58">
        <v>2.9485119083805869E-2</v>
      </c>
      <c r="AM32" s="58">
        <v>1.7331673757901549E-2</v>
      </c>
      <c r="AN32" s="58">
        <v>5.0316619089989356E-2</v>
      </c>
      <c r="AO32" s="58">
        <v>0.17448084089720722</v>
      </c>
      <c r="AP32" s="58">
        <v>6.9490817844544825E-3</v>
      </c>
      <c r="AQ32" s="59">
        <v>2.237123716098059</v>
      </c>
      <c r="AR32" s="59">
        <v>1.7193484485637374</v>
      </c>
    </row>
    <row r="33" spans="2:44" ht="12.9" customHeight="1" x14ac:dyDescent="0.15">
      <c r="B33" s="22" t="s">
        <v>153</v>
      </c>
      <c r="C33" s="23" t="s">
        <v>12</v>
      </c>
      <c r="D33" s="58">
        <v>1.2218981791932752E-2</v>
      </c>
      <c r="E33" s="58">
        <v>1.7007471775653635E-2</v>
      </c>
      <c r="F33" s="58">
        <v>1.3841515069747047E-2</v>
      </c>
      <c r="G33" s="58">
        <v>7.4838338066552601E-2</v>
      </c>
      <c r="H33" s="58">
        <v>1.1202604411548064E-2</v>
      </c>
      <c r="I33" s="58">
        <v>2.5962541905208806E-2</v>
      </c>
      <c r="J33" s="58">
        <v>1.6805571271243758E-2</v>
      </c>
      <c r="K33" s="58">
        <v>1.2293115909400328E-2</v>
      </c>
      <c r="L33" s="58">
        <v>6.1344276797009453E-3</v>
      </c>
      <c r="M33" s="58">
        <v>8.7664627445862096E-3</v>
      </c>
      <c r="N33" s="58">
        <v>1.7682254352881465E-2</v>
      </c>
      <c r="O33" s="58">
        <v>1.4252996840114782E-2</v>
      </c>
      <c r="P33" s="58">
        <v>8.636781998701255E-3</v>
      </c>
      <c r="Q33" s="58">
        <v>1.3912966268016571E-2</v>
      </c>
      <c r="R33" s="58">
        <v>8.6653316729074711E-3</v>
      </c>
      <c r="S33" s="58">
        <v>1.062588396122034E-2</v>
      </c>
      <c r="T33" s="58">
        <v>1.4471024494166547E-2</v>
      </c>
      <c r="U33" s="58">
        <v>1.2019189593199336E-2</v>
      </c>
      <c r="V33" s="58">
        <v>1.0584295922946874E-2</v>
      </c>
      <c r="W33" s="58">
        <v>1.4236430653885693E-2</v>
      </c>
      <c r="X33" s="58">
        <v>6.7841406574110242E-3</v>
      </c>
      <c r="Y33" s="58">
        <v>2.2132977806800905E-2</v>
      </c>
      <c r="Z33" s="58">
        <v>1.6813034434285563E-2</v>
      </c>
      <c r="AA33" s="58">
        <v>2.9199906693026037E-2</v>
      </c>
      <c r="AB33" s="58">
        <v>3.1862910288427936E-2</v>
      </c>
      <c r="AC33" s="58">
        <v>3.261421196710771E-2</v>
      </c>
      <c r="AD33" s="58">
        <v>2.4969494238047819E-2</v>
      </c>
      <c r="AE33" s="58">
        <v>1.0843217459114578</v>
      </c>
      <c r="AF33" s="58">
        <v>7.9406317695716711E-2</v>
      </c>
      <c r="AG33" s="58">
        <v>3.6970594840619625E-2</v>
      </c>
      <c r="AH33" s="58">
        <v>1.4822599664195746E-2</v>
      </c>
      <c r="AI33" s="58">
        <v>1.9414201084064799E-2</v>
      </c>
      <c r="AJ33" s="58">
        <v>1.3432463900742427E-2</v>
      </c>
      <c r="AK33" s="58">
        <v>1.2803706992901256E-2</v>
      </c>
      <c r="AL33" s="58">
        <v>2.9814450079629018E-2</v>
      </c>
      <c r="AM33" s="58">
        <v>1.7799167659066046E-2</v>
      </c>
      <c r="AN33" s="58">
        <v>2.1940090460681714E-2</v>
      </c>
      <c r="AO33" s="58">
        <v>9.8933912251462208E-3</v>
      </c>
      <c r="AP33" s="58">
        <v>4.111107913677093E-2</v>
      </c>
      <c r="AQ33" s="59">
        <v>1.8702646711197137</v>
      </c>
      <c r="AR33" s="59">
        <v>1.4373977789220749</v>
      </c>
    </row>
    <row r="34" spans="2:44" ht="12.9" customHeight="1" x14ac:dyDescent="0.15">
      <c r="B34" s="22" t="s">
        <v>154</v>
      </c>
      <c r="C34" s="23" t="s">
        <v>13</v>
      </c>
      <c r="D34" s="58">
        <v>5.9823759726711405E-3</v>
      </c>
      <c r="E34" s="58">
        <v>5.1157966369562687E-3</v>
      </c>
      <c r="F34" s="58">
        <v>4.0964980759390542E-3</v>
      </c>
      <c r="G34" s="58">
        <v>1.8189328241290884E-2</v>
      </c>
      <c r="H34" s="58">
        <v>8.4780112142519449E-3</v>
      </c>
      <c r="I34" s="58">
        <v>1.1623910329467685E-2</v>
      </c>
      <c r="J34" s="58">
        <v>7.7313613952462263E-3</v>
      </c>
      <c r="K34" s="58">
        <v>9.1605686162012749E-3</v>
      </c>
      <c r="L34" s="58">
        <v>5.3899503161793979E-3</v>
      </c>
      <c r="M34" s="58">
        <v>7.6470019354590198E-3</v>
      </c>
      <c r="N34" s="58">
        <v>1.1432176420611229E-2</v>
      </c>
      <c r="O34" s="58">
        <v>7.0190298997833333E-3</v>
      </c>
      <c r="P34" s="58">
        <v>5.5553579004739718E-3</v>
      </c>
      <c r="Q34" s="58">
        <v>8.4291284531136552E-3</v>
      </c>
      <c r="R34" s="58">
        <v>7.1467176790976387E-3</v>
      </c>
      <c r="S34" s="58">
        <v>6.6504720335532584E-3</v>
      </c>
      <c r="T34" s="58">
        <v>6.6583432777286601E-3</v>
      </c>
      <c r="U34" s="58">
        <v>5.064759009821204E-3</v>
      </c>
      <c r="V34" s="58">
        <v>6.5306044643407115E-3</v>
      </c>
      <c r="W34" s="58">
        <v>6.3927499390190384E-3</v>
      </c>
      <c r="X34" s="58">
        <v>2.7576824045029954E-3</v>
      </c>
      <c r="Y34" s="58">
        <v>9.8504240106463414E-3</v>
      </c>
      <c r="Z34" s="58">
        <v>9.5565710572687885E-3</v>
      </c>
      <c r="AA34" s="58">
        <v>1.3302613459058E-2</v>
      </c>
      <c r="AB34" s="58">
        <v>7.4359672249641236E-3</v>
      </c>
      <c r="AC34" s="58">
        <v>6.245951420583473E-3</v>
      </c>
      <c r="AD34" s="58">
        <v>4.2808078985297468E-2</v>
      </c>
      <c r="AE34" s="58">
        <v>2.3939749967760555E-2</v>
      </c>
      <c r="AF34" s="58">
        <v>1.0451683351993997</v>
      </c>
      <c r="AG34" s="58">
        <v>2.7290947269163781E-2</v>
      </c>
      <c r="AH34" s="58">
        <v>2.5805935525544034E-2</v>
      </c>
      <c r="AI34" s="58">
        <v>6.4509137704041337E-3</v>
      </c>
      <c r="AJ34" s="58">
        <v>7.3395546294921371E-3</v>
      </c>
      <c r="AK34" s="58">
        <v>2.1620422111447844E-2</v>
      </c>
      <c r="AL34" s="58">
        <v>2.3736391108791714E-2</v>
      </c>
      <c r="AM34" s="58">
        <v>1.6758099749005072E-2</v>
      </c>
      <c r="AN34" s="58">
        <v>4.3404188891510202E-2</v>
      </c>
      <c r="AO34" s="58">
        <v>9.9908530758248473E-3</v>
      </c>
      <c r="AP34" s="58">
        <v>2.3907453200084309E-2</v>
      </c>
      <c r="AQ34" s="59">
        <v>1.5216642748719549</v>
      </c>
      <c r="AR34" s="59">
        <v>1.1694798510290711</v>
      </c>
    </row>
    <row r="35" spans="2:44" ht="12.9" customHeight="1" x14ac:dyDescent="0.15">
      <c r="B35" s="22" t="s">
        <v>155</v>
      </c>
      <c r="C35" s="23" t="s">
        <v>47</v>
      </c>
      <c r="D35" s="58">
        <v>9.5156213890819796E-2</v>
      </c>
      <c r="E35" s="58">
        <v>8.2993750721493495E-2</v>
      </c>
      <c r="F35" s="58">
        <v>5.3419645064567221E-2</v>
      </c>
      <c r="G35" s="58">
        <v>0.35893062492943795</v>
      </c>
      <c r="H35" s="58">
        <v>5.7510451489923578E-2</v>
      </c>
      <c r="I35" s="58">
        <v>3.2687596485111776E-2</v>
      </c>
      <c r="J35" s="58">
        <v>5.4770592061919712E-2</v>
      </c>
      <c r="K35" s="58">
        <v>2.7292947200316473E-2</v>
      </c>
      <c r="L35" s="58">
        <v>6.012309899348707E-2</v>
      </c>
      <c r="M35" s="58">
        <v>2.0153259596000991E-2</v>
      </c>
      <c r="N35" s="58">
        <v>0.11529828202551944</v>
      </c>
      <c r="O35" s="58">
        <v>4.8690523499665135E-2</v>
      </c>
      <c r="P35" s="58">
        <v>4.0422265224680128E-2</v>
      </c>
      <c r="Q35" s="58">
        <v>3.1010751415919628E-2</v>
      </c>
      <c r="R35" s="58">
        <v>2.194469359921173E-2</v>
      </c>
      <c r="S35" s="58">
        <v>2.2257704312691914E-2</v>
      </c>
      <c r="T35" s="58">
        <v>3.0296909171839338E-2</v>
      </c>
      <c r="U35" s="58">
        <v>1.8737509120834581E-2</v>
      </c>
      <c r="V35" s="58">
        <v>2.3657591414541154E-2</v>
      </c>
      <c r="W35" s="58">
        <v>2.7247219539585237E-2</v>
      </c>
      <c r="X35" s="58">
        <v>1.7447882547116371E-2</v>
      </c>
      <c r="Y35" s="58">
        <v>8.6511670150894532E-2</v>
      </c>
      <c r="Z35" s="58">
        <v>5.1268322970640476E-2</v>
      </c>
      <c r="AA35" s="58">
        <v>3.0549363426219205E-2</v>
      </c>
      <c r="AB35" s="58">
        <v>4.2689092766780838E-2</v>
      </c>
      <c r="AC35" s="58">
        <v>7.6849538403686829E-2</v>
      </c>
      <c r="AD35" s="58">
        <v>5.8787636385796642E-2</v>
      </c>
      <c r="AE35" s="58">
        <v>3.8596956733468503E-2</v>
      </c>
      <c r="AF35" s="58">
        <v>6.8228206925574414E-3</v>
      </c>
      <c r="AG35" s="58">
        <v>1.0732126510245992</v>
      </c>
      <c r="AH35" s="58">
        <v>3.0357908075021145E-2</v>
      </c>
      <c r="AI35" s="58">
        <v>3.0673412486248799E-2</v>
      </c>
      <c r="AJ35" s="58">
        <v>3.2322120547003438E-2</v>
      </c>
      <c r="AK35" s="58">
        <v>2.1363951499424511E-2</v>
      </c>
      <c r="AL35" s="58">
        <v>4.4871590277607121E-2</v>
      </c>
      <c r="AM35" s="58">
        <v>2.2438664237610581E-2</v>
      </c>
      <c r="AN35" s="58">
        <v>5.308653945600024E-2</v>
      </c>
      <c r="AO35" s="58">
        <v>7.0690357148048472E-2</v>
      </c>
      <c r="AP35" s="58">
        <v>5.1733005169929847E-2</v>
      </c>
      <c r="AQ35" s="59">
        <v>3.0628751137562205</v>
      </c>
      <c r="AR35" s="59">
        <v>2.353982275136012</v>
      </c>
    </row>
    <row r="36" spans="2:44" ht="12.9" customHeight="1" x14ac:dyDescent="0.15">
      <c r="B36" s="22" t="s">
        <v>156</v>
      </c>
      <c r="C36" s="23" t="s">
        <v>48</v>
      </c>
      <c r="D36" s="58">
        <v>7.8628831609654018E-3</v>
      </c>
      <c r="E36" s="58">
        <v>5.2628350821629054E-3</v>
      </c>
      <c r="F36" s="58">
        <v>7.573295253390881E-3</v>
      </c>
      <c r="G36" s="58">
        <v>1.1279797663535438E-2</v>
      </c>
      <c r="H36" s="58">
        <v>8.8176494842585069E-3</v>
      </c>
      <c r="I36" s="58">
        <v>9.0455616508954145E-3</v>
      </c>
      <c r="J36" s="58">
        <v>9.5181174102532094E-3</v>
      </c>
      <c r="K36" s="58">
        <v>1.6596340965877868E-2</v>
      </c>
      <c r="L36" s="58">
        <v>5.9477109745569978E-3</v>
      </c>
      <c r="M36" s="58">
        <v>6.4609654251835255E-3</v>
      </c>
      <c r="N36" s="58">
        <v>8.0229248855354113E-3</v>
      </c>
      <c r="O36" s="58">
        <v>7.8551001227025793E-3</v>
      </c>
      <c r="P36" s="58">
        <v>5.995377118912109E-3</v>
      </c>
      <c r="Q36" s="58">
        <v>9.6123299151100339E-3</v>
      </c>
      <c r="R36" s="58">
        <v>9.1053255131485471E-3</v>
      </c>
      <c r="S36" s="58">
        <v>7.4948293784760046E-3</v>
      </c>
      <c r="T36" s="58">
        <v>7.6361776102228914E-3</v>
      </c>
      <c r="U36" s="58">
        <v>7.6052511994149528E-3</v>
      </c>
      <c r="V36" s="58">
        <v>9.9533059692481496E-3</v>
      </c>
      <c r="W36" s="58">
        <v>3.2171303099441204E-2</v>
      </c>
      <c r="X36" s="58">
        <v>4.3470125149881024E-3</v>
      </c>
      <c r="Y36" s="58">
        <v>9.1994643275972697E-3</v>
      </c>
      <c r="Z36" s="58">
        <v>1.166717592597848E-2</v>
      </c>
      <c r="AA36" s="58">
        <v>1.4925803140472749E-2</v>
      </c>
      <c r="AB36" s="58">
        <v>4.7096150857912938E-2</v>
      </c>
      <c r="AC36" s="58">
        <v>1.2476460205943308E-2</v>
      </c>
      <c r="AD36" s="58">
        <v>3.6886155764626158E-2</v>
      </c>
      <c r="AE36" s="58">
        <v>4.8840677522405521E-2</v>
      </c>
      <c r="AF36" s="58">
        <v>6.0178076638004122E-3</v>
      </c>
      <c r="AG36" s="58">
        <v>1.2833068722210388E-2</v>
      </c>
      <c r="AH36" s="58">
        <v>1.1793000046564506</v>
      </c>
      <c r="AI36" s="58">
        <v>2.4119316694897135E-2</v>
      </c>
      <c r="AJ36" s="58">
        <v>1.9980391778342425E-2</v>
      </c>
      <c r="AK36" s="58">
        <v>1.3015289442983732E-2</v>
      </c>
      <c r="AL36" s="58">
        <v>5.3618458508545019E-2</v>
      </c>
      <c r="AM36" s="58">
        <v>3.6527640927819745E-2</v>
      </c>
      <c r="AN36" s="58">
        <v>2.2779658022546917E-2</v>
      </c>
      <c r="AO36" s="58">
        <v>8.7583718742582396E-3</v>
      </c>
      <c r="AP36" s="58">
        <v>3.7698566014624159E-2</v>
      </c>
      <c r="AQ36" s="59">
        <v>1.7939045564496954</v>
      </c>
      <c r="AR36" s="59">
        <v>1.3787109732951435</v>
      </c>
    </row>
    <row r="37" spans="2:44" ht="12.9" customHeight="1" x14ac:dyDescent="0.15">
      <c r="B37" s="22" t="s">
        <v>157</v>
      </c>
      <c r="C37" s="23" t="s">
        <v>14</v>
      </c>
      <c r="D37" s="58">
        <v>7.7360340197464605E-4</v>
      </c>
      <c r="E37" s="58">
        <v>1.7484977654156001E-4</v>
      </c>
      <c r="F37" s="58">
        <v>9.1180303616464873E-4</v>
      </c>
      <c r="G37" s="58">
        <v>7.1821433289500876E-4</v>
      </c>
      <c r="H37" s="58">
        <v>9.0985712856372935E-4</v>
      </c>
      <c r="I37" s="58">
        <v>5.8073002387217334E-4</v>
      </c>
      <c r="J37" s="58">
        <v>6.3306560545951015E-4</v>
      </c>
      <c r="K37" s="58">
        <v>1.7365246017858214E-4</v>
      </c>
      <c r="L37" s="58">
        <v>2.0949207401077634E-3</v>
      </c>
      <c r="M37" s="58">
        <v>4.5945712418177503E-4</v>
      </c>
      <c r="N37" s="58">
        <v>1.164462947731365E-3</v>
      </c>
      <c r="O37" s="58">
        <v>1.6599002532953324E-3</v>
      </c>
      <c r="P37" s="58">
        <v>3.0904942055327313E-4</v>
      </c>
      <c r="Q37" s="58">
        <v>5.6003503101009419E-4</v>
      </c>
      <c r="R37" s="58">
        <v>8.964483203381798E-4</v>
      </c>
      <c r="S37" s="58">
        <v>7.1779620096712026E-4</v>
      </c>
      <c r="T37" s="58">
        <v>3.9380549126758315E-4</v>
      </c>
      <c r="U37" s="58">
        <v>1.6406407097157156E-4</v>
      </c>
      <c r="V37" s="58">
        <v>3.2282397557570526E-4</v>
      </c>
      <c r="W37" s="58">
        <v>2.1941355202009783E-4</v>
      </c>
      <c r="X37" s="58">
        <v>2.0638666787009468E-4</v>
      </c>
      <c r="Y37" s="58">
        <v>3.4435737636455302E-4</v>
      </c>
      <c r="Z37" s="58">
        <v>1.5538959726115866E-3</v>
      </c>
      <c r="AA37" s="58">
        <v>4.8514337908750309E-4</v>
      </c>
      <c r="AB37" s="58">
        <v>1.193218505203702E-3</v>
      </c>
      <c r="AC37" s="58">
        <v>9.0819295405199945E-4</v>
      </c>
      <c r="AD37" s="58">
        <v>5.3492795698059788E-4</v>
      </c>
      <c r="AE37" s="58">
        <v>1.2391704296514424E-3</v>
      </c>
      <c r="AF37" s="58">
        <v>4.2312933068854058E-4</v>
      </c>
      <c r="AG37" s="58">
        <v>3.499572131490065E-4</v>
      </c>
      <c r="AH37" s="58">
        <v>8.5966953383645201E-4</v>
      </c>
      <c r="AI37" s="58">
        <v>1.0001613401102709</v>
      </c>
      <c r="AJ37" s="58">
        <v>8.1849049607181639E-4</v>
      </c>
      <c r="AK37" s="58">
        <v>4.0583172192312257E-4</v>
      </c>
      <c r="AL37" s="58">
        <v>1.4743038750413002E-3</v>
      </c>
      <c r="AM37" s="58">
        <v>6.808288318248415E-4</v>
      </c>
      <c r="AN37" s="58">
        <v>7.9510031645654237E-4</v>
      </c>
      <c r="AO37" s="58">
        <v>2.9745219824604124E-4</v>
      </c>
      <c r="AP37" s="58">
        <v>0.10164963788617147</v>
      </c>
      <c r="AQ37" s="59">
        <v>1.1282189876491711</v>
      </c>
      <c r="AR37" s="59">
        <v>0.86709624152485898</v>
      </c>
    </row>
    <row r="38" spans="2:44" ht="12.9" customHeight="1" x14ac:dyDescent="0.15">
      <c r="B38" s="22" t="s">
        <v>158</v>
      </c>
      <c r="C38" s="23" t="s">
        <v>15</v>
      </c>
      <c r="D38" s="58">
        <v>1.6059631652019646E-4</v>
      </c>
      <c r="E38" s="58">
        <v>7.8684588930972232E-4</v>
      </c>
      <c r="F38" s="58">
        <v>1.0674819135220217E-4</v>
      </c>
      <c r="G38" s="58">
        <v>3.6174190161394058E-4</v>
      </c>
      <c r="H38" s="58">
        <v>3.7156270611907562E-4</v>
      </c>
      <c r="I38" s="58">
        <v>1.4876671615883055E-4</v>
      </c>
      <c r="J38" s="58">
        <v>3.820428341325956E-4</v>
      </c>
      <c r="K38" s="58">
        <v>4.252190541064472E-4</v>
      </c>
      <c r="L38" s="58">
        <v>1.3616090882686915E-4</v>
      </c>
      <c r="M38" s="58">
        <v>2.238111528704098E-4</v>
      </c>
      <c r="N38" s="58">
        <v>4.2507318743434044E-4</v>
      </c>
      <c r="O38" s="58">
        <v>7.1228949293941309E-4</v>
      </c>
      <c r="P38" s="58">
        <v>8.6475653500757822E-5</v>
      </c>
      <c r="Q38" s="58">
        <v>7.1998325731690335E-4</v>
      </c>
      <c r="R38" s="58">
        <v>5.8565594392065976E-4</v>
      </c>
      <c r="S38" s="58">
        <v>4.572450183112631E-4</v>
      </c>
      <c r="T38" s="58">
        <v>4.1449985123043556E-4</v>
      </c>
      <c r="U38" s="58">
        <v>1.5154455838879085E-3</v>
      </c>
      <c r="V38" s="58">
        <v>1.572128108237464E-3</v>
      </c>
      <c r="W38" s="58">
        <v>6.6449823299817481E-4</v>
      </c>
      <c r="X38" s="58">
        <v>2.0695127196491975E-4</v>
      </c>
      <c r="Y38" s="58">
        <v>1.795467779593509E-4</v>
      </c>
      <c r="Z38" s="58">
        <v>3.1546764019758911E-4</v>
      </c>
      <c r="AA38" s="58">
        <v>9.0683603038379385E-4</v>
      </c>
      <c r="AB38" s="58">
        <v>4.3692078978790661E-4</v>
      </c>
      <c r="AC38" s="58">
        <v>4.0414921806501225E-4</v>
      </c>
      <c r="AD38" s="58">
        <v>4.7263093045494576E-4</v>
      </c>
      <c r="AE38" s="58">
        <v>5.0546871043794547E-4</v>
      </c>
      <c r="AF38" s="58">
        <v>6.9231211693302917E-5</v>
      </c>
      <c r="AG38" s="58">
        <v>7.2482251638887748E-4</v>
      </c>
      <c r="AH38" s="58">
        <v>5.1153988815099416E-3</v>
      </c>
      <c r="AI38" s="58">
        <v>2.6110271639828123E-4</v>
      </c>
      <c r="AJ38" s="58">
        <v>1.0001764675237221</v>
      </c>
      <c r="AK38" s="58">
        <v>2.0504409668224843E-4</v>
      </c>
      <c r="AL38" s="58">
        <v>3.3338879701229199E-4</v>
      </c>
      <c r="AM38" s="58">
        <v>6.7384017256164736E-4</v>
      </c>
      <c r="AN38" s="58">
        <v>7.2946693452156995E-4</v>
      </c>
      <c r="AO38" s="58">
        <v>1.9774094868797989E-4</v>
      </c>
      <c r="AP38" s="58">
        <v>2.4481666645269603E-3</v>
      </c>
      <c r="AQ38" s="59">
        <v>1.0246194318337443</v>
      </c>
      <c r="AR38" s="59">
        <v>0.78747447797133241</v>
      </c>
    </row>
    <row r="39" spans="2:44" ht="12.9" customHeight="1" x14ac:dyDescent="0.15">
      <c r="B39" s="22" t="s">
        <v>159</v>
      </c>
      <c r="C39" s="23" t="s">
        <v>49</v>
      </c>
      <c r="D39" s="58">
        <v>2.8860184826964217E-5</v>
      </c>
      <c r="E39" s="58">
        <v>2.3205082429534985E-5</v>
      </c>
      <c r="F39" s="58">
        <v>1.9031021793667031E-5</v>
      </c>
      <c r="G39" s="58">
        <v>9.2436302132806208E-5</v>
      </c>
      <c r="H39" s="58">
        <v>2.1440218791178003E-5</v>
      </c>
      <c r="I39" s="58">
        <v>1.7556048479960249E-5</v>
      </c>
      <c r="J39" s="58">
        <v>2.3465914069105457E-5</v>
      </c>
      <c r="K39" s="58">
        <v>2.9332953624917822E-5</v>
      </c>
      <c r="L39" s="58">
        <v>2.0216273694469867E-5</v>
      </c>
      <c r="M39" s="58">
        <v>1.138742899811771E-5</v>
      </c>
      <c r="N39" s="58">
        <v>3.3855073889737685E-5</v>
      </c>
      <c r="O39" s="58">
        <v>1.9306332630680735E-5</v>
      </c>
      <c r="P39" s="58">
        <v>1.4165787870083863E-5</v>
      </c>
      <c r="Q39" s="58">
        <v>1.462307001996024E-5</v>
      </c>
      <c r="R39" s="58">
        <v>1.2573974918683672E-5</v>
      </c>
      <c r="S39" s="58">
        <v>1.1863081116953654E-5</v>
      </c>
      <c r="T39" s="58">
        <v>1.4073513970698588E-5</v>
      </c>
      <c r="U39" s="58">
        <v>1.1075730722061498E-5</v>
      </c>
      <c r="V39" s="58">
        <v>1.3121598347789525E-5</v>
      </c>
      <c r="W39" s="58">
        <v>2.4145297019526226E-5</v>
      </c>
      <c r="X39" s="58">
        <v>8.0791942511105802E-6</v>
      </c>
      <c r="Y39" s="58">
        <v>3.4188947752645744E-5</v>
      </c>
      <c r="Z39" s="58">
        <v>2.4687573382805451E-5</v>
      </c>
      <c r="AA39" s="58">
        <v>2.0367301488306922E-5</v>
      </c>
      <c r="AB39" s="58">
        <v>1.1541671082164344E-4</v>
      </c>
      <c r="AC39" s="58">
        <v>2.9294771942055997E-5</v>
      </c>
      <c r="AD39" s="58">
        <v>5.7350032103563119E-5</v>
      </c>
      <c r="AE39" s="58">
        <v>1.5077285168653035E-4</v>
      </c>
      <c r="AF39" s="58">
        <v>2.3637532719104643E-5</v>
      </c>
      <c r="AG39" s="58">
        <v>2.4112263782093029E-4</v>
      </c>
      <c r="AH39" s="58">
        <v>5.5230824729588911E-4</v>
      </c>
      <c r="AI39" s="58">
        <v>3.7970172715019699E-5</v>
      </c>
      <c r="AJ39" s="58">
        <v>3.3650532983169329E-5</v>
      </c>
      <c r="AK39" s="58">
        <v>1.0126567083875015</v>
      </c>
      <c r="AL39" s="58">
        <v>4.8251157086067267E-5</v>
      </c>
      <c r="AM39" s="58">
        <v>5.6481165659611649E-5</v>
      </c>
      <c r="AN39" s="58">
        <v>3.0170674772802089E-4</v>
      </c>
      <c r="AO39" s="58">
        <v>2.579864245562037E-5</v>
      </c>
      <c r="AP39" s="58">
        <v>1.6608673342578581E-4</v>
      </c>
      <c r="AQ39" s="59">
        <v>1.0150396142301665</v>
      </c>
      <c r="AR39" s="59">
        <v>0.78011187910578406</v>
      </c>
    </row>
    <row r="40" spans="2:44" ht="12.9" customHeight="1" x14ac:dyDescent="0.15">
      <c r="B40" s="22" t="s">
        <v>160</v>
      </c>
      <c r="C40" s="23" t="s">
        <v>182</v>
      </c>
      <c r="D40" s="58">
        <v>2.8689834944507385E-3</v>
      </c>
      <c r="E40" s="58">
        <v>2.0283228402427069E-3</v>
      </c>
      <c r="F40" s="58">
        <v>1.3063641646283883E-2</v>
      </c>
      <c r="G40" s="58">
        <v>2.6983171041507336E-3</v>
      </c>
      <c r="H40" s="58">
        <v>2.8917344745889692E-3</v>
      </c>
      <c r="I40" s="58">
        <v>1.8497669165788461E-3</v>
      </c>
      <c r="J40" s="58">
        <v>1.472091435706528E-3</v>
      </c>
      <c r="K40" s="58">
        <v>2.3560555337917882E-3</v>
      </c>
      <c r="L40" s="58">
        <v>6.9722599677205063E-4</v>
      </c>
      <c r="M40" s="58">
        <v>6.9054605712708301E-4</v>
      </c>
      <c r="N40" s="58">
        <v>1.9502556451880646E-3</v>
      </c>
      <c r="O40" s="58">
        <v>6.0888261281082166E-4</v>
      </c>
      <c r="P40" s="58">
        <v>1.7632997743734404E-3</v>
      </c>
      <c r="Q40" s="58">
        <v>5.1005357878174422E-4</v>
      </c>
      <c r="R40" s="58">
        <v>2.680992814176037E-3</v>
      </c>
      <c r="S40" s="58">
        <v>5.7612565311731298E-4</v>
      </c>
      <c r="T40" s="58">
        <v>1.2251643796892002E-3</v>
      </c>
      <c r="U40" s="58">
        <v>5.8222754116213447E-4</v>
      </c>
      <c r="V40" s="58">
        <v>4.6465945596546799E-4</v>
      </c>
      <c r="W40" s="58">
        <v>2.8810539714195851E-4</v>
      </c>
      <c r="X40" s="58">
        <v>3.0650819079528543E-4</v>
      </c>
      <c r="Y40" s="58">
        <v>1.1743602860844493E-3</v>
      </c>
      <c r="Z40" s="58">
        <v>1.3354528489286524E-3</v>
      </c>
      <c r="AA40" s="58">
        <v>2.3873642379178489E-3</v>
      </c>
      <c r="AB40" s="58">
        <v>6.0007508507075062E-3</v>
      </c>
      <c r="AC40" s="58">
        <v>2.3634951786735414E-3</v>
      </c>
      <c r="AD40" s="58">
        <v>1.1262971237304352E-3</v>
      </c>
      <c r="AE40" s="58">
        <v>3.8927352738065287E-3</v>
      </c>
      <c r="AF40" s="58">
        <v>5.2936788549373822E-4</v>
      </c>
      <c r="AG40" s="58">
        <v>1.468768703848047E-3</v>
      </c>
      <c r="AH40" s="58">
        <v>2.2118298803145498E-3</v>
      </c>
      <c r="AI40" s="58">
        <v>3.999305684274633E-4</v>
      </c>
      <c r="AJ40" s="58">
        <v>1.3732135068631776E-3</v>
      </c>
      <c r="AK40" s="58">
        <v>1.3408598183018534E-3</v>
      </c>
      <c r="AL40" s="58">
        <v>1.0004528967557826</v>
      </c>
      <c r="AM40" s="58">
        <v>2.6449899093743843E-3</v>
      </c>
      <c r="AN40" s="58">
        <v>2.8802867874135368E-3</v>
      </c>
      <c r="AO40" s="58">
        <v>5.9433991881572179E-4</v>
      </c>
      <c r="AP40" s="58">
        <v>6.4919544260488491E-4</v>
      </c>
      <c r="AQ40" s="59">
        <v>1.0743990955199838</v>
      </c>
      <c r="AR40" s="59">
        <v>0.82573279462725802</v>
      </c>
    </row>
    <row r="41" spans="2:44" ht="12.9" customHeight="1" x14ac:dyDescent="0.15">
      <c r="B41" s="22" t="s">
        <v>161</v>
      </c>
      <c r="C41" s="23" t="s">
        <v>16</v>
      </c>
      <c r="D41" s="58">
        <v>3.6929117494728832E-2</v>
      </c>
      <c r="E41" s="58">
        <v>2.7263091765242782E-2</v>
      </c>
      <c r="F41" s="58">
        <v>1.8639915818960785E-2</v>
      </c>
      <c r="G41" s="58">
        <v>6.8713770101476598E-2</v>
      </c>
      <c r="H41" s="58">
        <v>3.8515996374750935E-2</v>
      </c>
      <c r="I41" s="58">
        <v>4.5999367470474478E-2</v>
      </c>
      <c r="J41" s="58">
        <v>3.0350028325237075E-2</v>
      </c>
      <c r="K41" s="58">
        <v>5.7310400222295235E-2</v>
      </c>
      <c r="L41" s="58">
        <v>3.1549562485972391E-2</v>
      </c>
      <c r="M41" s="58">
        <v>3.6901463028881969E-2</v>
      </c>
      <c r="N41" s="58">
        <v>5.7708201996715079E-2</v>
      </c>
      <c r="O41" s="58">
        <v>3.4498571147175389E-2</v>
      </c>
      <c r="P41" s="58">
        <v>2.2887935285685401E-2</v>
      </c>
      <c r="Q41" s="58">
        <v>2.8815117027975613E-2</v>
      </c>
      <c r="R41" s="58">
        <v>3.3881227818582292E-2</v>
      </c>
      <c r="S41" s="58">
        <v>3.097575832403213E-2</v>
      </c>
      <c r="T41" s="58">
        <v>3.3644818036904743E-2</v>
      </c>
      <c r="U41" s="58">
        <v>3.8614880901899684E-2</v>
      </c>
      <c r="V41" s="58">
        <v>3.3569990764353387E-2</v>
      </c>
      <c r="W41" s="58">
        <v>3.6331430275000187E-2</v>
      </c>
      <c r="X41" s="58">
        <v>2.2789543410398436E-2</v>
      </c>
      <c r="Y41" s="58">
        <v>4.3376586846525539E-2</v>
      </c>
      <c r="Z41" s="58">
        <v>7.8466229109936128E-2</v>
      </c>
      <c r="AA41" s="58">
        <v>8.8138884823452446E-2</v>
      </c>
      <c r="AB41" s="58">
        <v>0.15286713941671118</v>
      </c>
      <c r="AC41" s="58">
        <v>5.6150580110591417E-2</v>
      </c>
      <c r="AD41" s="58">
        <v>6.7020079723605283E-2</v>
      </c>
      <c r="AE41" s="58">
        <v>8.9489436085879198E-2</v>
      </c>
      <c r="AF41" s="58">
        <v>2.118302498884423E-2</v>
      </c>
      <c r="AG41" s="58">
        <v>0.13048127975390594</v>
      </c>
      <c r="AH41" s="58">
        <v>0.1129619763665</v>
      </c>
      <c r="AI41" s="58">
        <v>6.2171422825250004E-2</v>
      </c>
      <c r="AJ41" s="58">
        <v>7.037914056051206E-2</v>
      </c>
      <c r="AK41" s="58">
        <v>3.7330183795559461E-2</v>
      </c>
      <c r="AL41" s="58">
        <v>6.4399512645218843E-2</v>
      </c>
      <c r="AM41" s="58">
        <v>1.1062973436074892</v>
      </c>
      <c r="AN41" s="58">
        <v>4.1332754015377483E-2</v>
      </c>
      <c r="AO41" s="58">
        <v>2.4509881553234809E-2</v>
      </c>
      <c r="AP41" s="58">
        <v>3.7628575296418491E-2</v>
      </c>
      <c r="AQ41" s="59">
        <v>3.050074219601755</v>
      </c>
      <c r="AR41" s="59">
        <v>2.3441441077846341</v>
      </c>
    </row>
    <row r="42" spans="2:44" ht="12.9" customHeight="1" x14ac:dyDescent="0.15">
      <c r="B42" s="22" t="s">
        <v>162</v>
      </c>
      <c r="C42" s="23" t="s">
        <v>17</v>
      </c>
      <c r="D42" s="58">
        <v>2.222009337911108E-3</v>
      </c>
      <c r="E42" s="58">
        <v>2.3566272432128679E-4</v>
      </c>
      <c r="F42" s="58">
        <v>1.2072628311633705E-3</v>
      </c>
      <c r="G42" s="58">
        <v>5.6564693624583005E-4</v>
      </c>
      <c r="H42" s="58">
        <v>8.2800354041933874E-4</v>
      </c>
      <c r="I42" s="58">
        <v>4.2679686579973395E-4</v>
      </c>
      <c r="J42" s="58">
        <v>3.4052887272449455E-4</v>
      </c>
      <c r="K42" s="58">
        <v>4.7447099804904857E-4</v>
      </c>
      <c r="L42" s="58">
        <v>2.670005179663439E-4</v>
      </c>
      <c r="M42" s="58">
        <v>2.5253866173578576E-4</v>
      </c>
      <c r="N42" s="58">
        <v>3.6423247041784951E-4</v>
      </c>
      <c r="O42" s="58">
        <v>2.9325051488802837E-4</v>
      </c>
      <c r="P42" s="58">
        <v>1.723995561741587E-4</v>
      </c>
      <c r="Q42" s="58">
        <v>2.5503289775563967E-4</v>
      </c>
      <c r="R42" s="58">
        <v>3.131317304290217E-4</v>
      </c>
      <c r="S42" s="58">
        <v>2.5189153332880366E-4</v>
      </c>
      <c r="T42" s="58">
        <v>3.4472382167533136E-4</v>
      </c>
      <c r="U42" s="58">
        <v>4.3377717757282937E-4</v>
      </c>
      <c r="V42" s="58">
        <v>3.2312386521479079E-4</v>
      </c>
      <c r="W42" s="58">
        <v>4.2701026476271264E-4</v>
      </c>
      <c r="X42" s="58">
        <v>2.5062840855177707E-4</v>
      </c>
      <c r="Y42" s="58">
        <v>3.715321563016918E-4</v>
      </c>
      <c r="Z42" s="58">
        <v>5.9783380143148615E-4</v>
      </c>
      <c r="AA42" s="58">
        <v>4.1885376514468411E-4</v>
      </c>
      <c r="AB42" s="58">
        <v>1.1875281171845541E-3</v>
      </c>
      <c r="AC42" s="58">
        <v>3.2734106309709155E-4</v>
      </c>
      <c r="AD42" s="58">
        <v>9.7469415163703367E-4</v>
      </c>
      <c r="AE42" s="58">
        <v>8.3701905357170387E-4</v>
      </c>
      <c r="AF42" s="58">
        <v>7.1136925101255547E-4</v>
      </c>
      <c r="AG42" s="58">
        <v>6.9992870191472887E-4</v>
      </c>
      <c r="AH42" s="58">
        <v>9.2473224497725565E-3</v>
      </c>
      <c r="AI42" s="58">
        <v>6.597765022942002E-4</v>
      </c>
      <c r="AJ42" s="58">
        <v>7.8294242483833796E-3</v>
      </c>
      <c r="AK42" s="58">
        <v>2.1040572693354978E-2</v>
      </c>
      <c r="AL42" s="58">
        <v>2.5642551237472205E-3</v>
      </c>
      <c r="AM42" s="58">
        <v>2.0768597991678672E-3</v>
      </c>
      <c r="AN42" s="58">
        <v>1.0108000530672532</v>
      </c>
      <c r="AO42" s="58">
        <v>2.7234701294775028E-4</v>
      </c>
      <c r="AP42" s="58">
        <v>3.2651284865169287E-3</v>
      </c>
      <c r="AQ42" s="59">
        <v>1.0741309629718407</v>
      </c>
      <c r="AR42" s="59">
        <v>0.82552672051640674</v>
      </c>
    </row>
    <row r="43" spans="2:44" ht="12.9" customHeight="1" x14ac:dyDescent="0.15">
      <c r="B43" s="22" t="s">
        <v>163</v>
      </c>
      <c r="C43" s="23" t="s">
        <v>18</v>
      </c>
      <c r="D43" s="58">
        <v>9.4018652911920101E-4</v>
      </c>
      <c r="E43" s="58">
        <v>5.3383085592423433E-3</v>
      </c>
      <c r="F43" s="58">
        <v>1.410375845774561E-3</v>
      </c>
      <c r="G43" s="58">
        <v>1.8316238849701981E-3</v>
      </c>
      <c r="H43" s="58">
        <v>1.2289179118982368E-3</v>
      </c>
      <c r="I43" s="58">
        <v>1.8529631823672461E-3</v>
      </c>
      <c r="J43" s="58">
        <v>1.2039967301000285E-3</v>
      </c>
      <c r="K43" s="58">
        <v>1.1307218413651641E-3</v>
      </c>
      <c r="L43" s="58">
        <v>5.4496561729661976E-4</v>
      </c>
      <c r="M43" s="58">
        <v>4.9167979599869477E-4</v>
      </c>
      <c r="N43" s="58">
        <v>1.0850094244540436E-3</v>
      </c>
      <c r="O43" s="58">
        <v>5.1505204142761915E-4</v>
      </c>
      <c r="P43" s="58">
        <v>4.3698149348364324E-4</v>
      </c>
      <c r="Q43" s="58">
        <v>1.0069211357810145E-3</v>
      </c>
      <c r="R43" s="58">
        <v>9.2804178244864255E-4</v>
      </c>
      <c r="S43" s="58">
        <v>1.5358264721135205E-3</v>
      </c>
      <c r="T43" s="58">
        <v>2.1331450731017121E-3</v>
      </c>
      <c r="U43" s="58">
        <v>2.0532762521652246E-3</v>
      </c>
      <c r="V43" s="58">
        <v>1.2539639885893348E-3</v>
      </c>
      <c r="W43" s="58">
        <v>1.3465289891555815E-3</v>
      </c>
      <c r="X43" s="58">
        <v>4.4777468980403964E-4</v>
      </c>
      <c r="Y43" s="58">
        <v>1.4188800361858035E-3</v>
      </c>
      <c r="Z43" s="58">
        <v>1.4946387745496219E-3</v>
      </c>
      <c r="AA43" s="58">
        <v>5.0099836729156804E-4</v>
      </c>
      <c r="AB43" s="58">
        <v>2.1723885104523357E-3</v>
      </c>
      <c r="AC43" s="58">
        <v>3.3117067374886021E-3</v>
      </c>
      <c r="AD43" s="58">
        <v>2.542636377752584E-3</v>
      </c>
      <c r="AE43" s="58">
        <v>4.0022188211659331E-3</v>
      </c>
      <c r="AF43" s="58">
        <v>6.2851631797399942E-4</v>
      </c>
      <c r="AG43" s="58">
        <v>2.3061798364051858E-3</v>
      </c>
      <c r="AH43" s="58">
        <v>3.1991913208508768E-3</v>
      </c>
      <c r="AI43" s="58">
        <v>3.227752630094683E-3</v>
      </c>
      <c r="AJ43" s="58">
        <v>3.9108478028703443E-3</v>
      </c>
      <c r="AK43" s="58">
        <v>2.8878056980485138E-3</v>
      </c>
      <c r="AL43" s="58">
        <v>5.2699661166012027E-3</v>
      </c>
      <c r="AM43" s="58">
        <v>1.9404007007604704E-3</v>
      </c>
      <c r="AN43" s="58">
        <v>2.3481016978094018E-3</v>
      </c>
      <c r="AO43" s="58">
        <v>1.0008076494206866</v>
      </c>
      <c r="AP43" s="58">
        <v>8.8594190850626111E-4</v>
      </c>
      <c r="AQ43" s="59">
        <v>1.0715720823161508</v>
      </c>
      <c r="AR43" s="59">
        <v>0.82356008476275522</v>
      </c>
    </row>
    <row r="44" spans="2:44" ht="12.9" customHeight="1" x14ac:dyDescent="0.15">
      <c r="B44" s="24" t="s">
        <v>164</v>
      </c>
      <c r="C44" s="23" t="s">
        <v>19</v>
      </c>
      <c r="D44" s="58">
        <v>7.6222570759546691E-3</v>
      </c>
      <c r="E44" s="58">
        <v>1.722781910047337E-3</v>
      </c>
      <c r="F44" s="58">
        <v>8.9839278453828757E-3</v>
      </c>
      <c r="G44" s="58">
        <v>7.0765126768928821E-3</v>
      </c>
      <c r="H44" s="58">
        <v>8.9647549617807593E-3</v>
      </c>
      <c r="I44" s="58">
        <v>5.7218899534054396E-3</v>
      </c>
      <c r="J44" s="58">
        <v>6.2375485661520192E-3</v>
      </c>
      <c r="K44" s="58">
        <v>1.7109848405197608E-3</v>
      </c>
      <c r="L44" s="58">
        <v>2.064109903613625E-2</v>
      </c>
      <c r="M44" s="58">
        <v>4.5269970464880335E-3</v>
      </c>
      <c r="N44" s="58">
        <v>1.1473367258179823E-2</v>
      </c>
      <c r="O44" s="58">
        <v>1.6354874369430391E-2</v>
      </c>
      <c r="P44" s="58">
        <v>3.0450410722328756E-3</v>
      </c>
      <c r="Q44" s="58">
        <v>5.5179837200859229E-3</v>
      </c>
      <c r="R44" s="58">
        <v>8.8326389665350918E-3</v>
      </c>
      <c r="S44" s="58">
        <v>7.0723928539475648E-3</v>
      </c>
      <c r="T44" s="58">
        <v>3.8801363653549665E-3</v>
      </c>
      <c r="U44" s="58">
        <v>1.6165111511673204E-3</v>
      </c>
      <c r="V44" s="58">
        <v>3.1807607436043586E-3</v>
      </c>
      <c r="W44" s="58">
        <v>2.1618654922879337E-3</v>
      </c>
      <c r="X44" s="58">
        <v>2.0335125666977004E-3</v>
      </c>
      <c r="Y44" s="58">
        <v>3.3929277481873372E-3</v>
      </c>
      <c r="Z44" s="58">
        <v>1.5310422035765955E-2</v>
      </c>
      <c r="AA44" s="58">
        <v>4.7800818153892668E-3</v>
      </c>
      <c r="AB44" s="58">
        <v>1.1756693638153171E-2</v>
      </c>
      <c r="AC44" s="58">
        <v>8.9483579734592512E-3</v>
      </c>
      <c r="AD44" s="58">
        <v>5.2706055775010247E-3</v>
      </c>
      <c r="AE44" s="58">
        <v>1.2209454549469589E-2</v>
      </c>
      <c r="AF44" s="58">
        <v>4.1690619853173728E-3</v>
      </c>
      <c r="AG44" s="58">
        <v>3.4481025256579913E-3</v>
      </c>
      <c r="AH44" s="58">
        <v>8.470260304623509E-3</v>
      </c>
      <c r="AI44" s="58">
        <v>1.5896721679471678E-3</v>
      </c>
      <c r="AJ44" s="58">
        <v>8.0645262926203071E-3</v>
      </c>
      <c r="AK44" s="58">
        <v>3.9986299261087913E-3</v>
      </c>
      <c r="AL44" s="58">
        <v>1.452620698791761E-2</v>
      </c>
      <c r="AM44" s="58">
        <v>6.7081561012330296E-3</v>
      </c>
      <c r="AN44" s="58">
        <v>7.8340645836551034E-3</v>
      </c>
      <c r="AO44" s="58">
        <v>2.9307744989899433E-3</v>
      </c>
      <c r="AP44" s="58">
        <v>1.0015463604068968</v>
      </c>
      <c r="AQ44" s="59">
        <v>1.2633321975911773</v>
      </c>
      <c r="AR44" s="59">
        <v>0.97093792279738123</v>
      </c>
    </row>
    <row r="45" spans="2:44" ht="12.9" customHeight="1" x14ac:dyDescent="0.15">
      <c r="B45" s="39"/>
      <c r="C45" s="40" t="s">
        <v>194</v>
      </c>
      <c r="D45" s="60">
        <v>1.4341733746695577</v>
      </c>
      <c r="E45" s="60">
        <v>1.3656267615505668</v>
      </c>
      <c r="F45" s="60">
        <v>1.2022749098007994</v>
      </c>
      <c r="G45" s="60">
        <v>1.6049949978330937</v>
      </c>
      <c r="H45" s="60">
        <v>1.5262479472506691</v>
      </c>
      <c r="I45" s="60">
        <v>1.2507278284843697</v>
      </c>
      <c r="J45" s="60">
        <v>1.5014776066552931</v>
      </c>
      <c r="K45" s="60">
        <v>1.2391538138674103</v>
      </c>
      <c r="L45" s="60">
        <v>1.2005450217287963</v>
      </c>
      <c r="M45" s="60">
        <v>1.2040596151166489</v>
      </c>
      <c r="N45" s="60">
        <v>1.3470348344299237</v>
      </c>
      <c r="O45" s="60">
        <v>1.2801483146648918</v>
      </c>
      <c r="P45" s="60">
        <v>1.1508844852123947</v>
      </c>
      <c r="Q45" s="60">
        <v>1.1695777245649246</v>
      </c>
      <c r="R45" s="60">
        <v>1.1545947692720107</v>
      </c>
      <c r="S45" s="60">
        <v>1.1662759176760551</v>
      </c>
      <c r="T45" s="60">
        <v>1.1971307154574755</v>
      </c>
      <c r="U45" s="60">
        <v>1.1978235394373336</v>
      </c>
      <c r="V45" s="60">
        <v>1.1902442181220414</v>
      </c>
      <c r="W45" s="60">
        <v>1.209228883161974</v>
      </c>
      <c r="X45" s="60">
        <v>1.1265059689483692</v>
      </c>
      <c r="Y45" s="60">
        <v>1.321986327296039</v>
      </c>
      <c r="Z45" s="60">
        <v>1.2942536587909645</v>
      </c>
      <c r="AA45" s="60">
        <v>1.320475016311613</v>
      </c>
      <c r="AB45" s="60">
        <v>1.5110881877391169</v>
      </c>
      <c r="AC45" s="60">
        <v>1.2928995411468085</v>
      </c>
      <c r="AD45" s="60">
        <v>1.297818112449892</v>
      </c>
      <c r="AE45" s="60">
        <v>1.3464381369138467</v>
      </c>
      <c r="AF45" s="60">
        <v>1.1898875715151209</v>
      </c>
      <c r="AG45" s="60">
        <v>1.3637119071689516</v>
      </c>
      <c r="AH45" s="60">
        <v>1.455682767328504</v>
      </c>
      <c r="AI45" s="60">
        <v>1.2267403075456338</v>
      </c>
      <c r="AJ45" s="60">
        <v>1.2348656024118969</v>
      </c>
      <c r="AK45" s="60">
        <v>1.2225307312424849</v>
      </c>
      <c r="AL45" s="60">
        <v>1.3151841398731856</v>
      </c>
      <c r="AM45" s="60">
        <v>1.2598677045063238</v>
      </c>
      <c r="AN45" s="60">
        <v>1.38185313918051</v>
      </c>
      <c r="AO45" s="60">
        <v>1.6326053469988389</v>
      </c>
      <c r="AP45" s="60">
        <v>1.3580827114651661</v>
      </c>
      <c r="AQ45" s="61"/>
      <c r="AR45" s="19"/>
    </row>
    <row r="46" spans="2:44" ht="12.9" customHeight="1" x14ac:dyDescent="0.15">
      <c r="B46" s="39"/>
      <c r="C46" s="40" t="s">
        <v>195</v>
      </c>
      <c r="D46" s="60">
        <v>1.1022384452704268</v>
      </c>
      <c r="E46" s="60">
        <v>1.0495567307669498</v>
      </c>
      <c r="F46" s="60">
        <v>0.92401215276486948</v>
      </c>
      <c r="G46" s="60">
        <v>1.2335239395208892</v>
      </c>
      <c r="H46" s="60">
        <v>1.1730026468120478</v>
      </c>
      <c r="I46" s="60">
        <v>0.96125079538776581</v>
      </c>
      <c r="J46" s="60">
        <v>1.1539653238573131</v>
      </c>
      <c r="K46" s="60">
        <v>0.95235555015294626</v>
      </c>
      <c r="L46" s="60">
        <v>0.92268264186147819</v>
      </c>
      <c r="M46" s="60">
        <v>0.92538379363294865</v>
      </c>
      <c r="N46" s="60">
        <v>1.0352678468663121</v>
      </c>
      <c r="O46" s="60">
        <v>0.98386200231676801</v>
      </c>
      <c r="P46" s="60">
        <v>0.88451588076556431</v>
      </c>
      <c r="Q46" s="60">
        <v>0.89888262849977585</v>
      </c>
      <c r="R46" s="60">
        <v>0.88736743121658623</v>
      </c>
      <c r="S46" s="60">
        <v>0.89634501445948644</v>
      </c>
      <c r="T46" s="60">
        <v>0.92005856606796077</v>
      </c>
      <c r="U46" s="60">
        <v>0.92059103811066667</v>
      </c>
      <c r="V46" s="60">
        <v>0.91476592694187409</v>
      </c>
      <c r="W46" s="60">
        <v>0.929356650802172</v>
      </c>
      <c r="X46" s="60">
        <v>0.8657796956296141</v>
      </c>
      <c r="Y46" s="60">
        <v>1.0160167381459599</v>
      </c>
      <c r="Z46" s="60">
        <v>0.99470270878512579</v>
      </c>
      <c r="AA46" s="60">
        <v>1.0148552153487753</v>
      </c>
      <c r="AB46" s="60">
        <v>1.1613515660920917</v>
      </c>
      <c r="AC46" s="60">
        <v>0.99366199742262984</v>
      </c>
      <c r="AD46" s="60">
        <v>0.99744218082431346</v>
      </c>
      <c r="AE46" s="60">
        <v>1.034809253118838</v>
      </c>
      <c r="AF46" s="60">
        <v>0.91449182507353233</v>
      </c>
      <c r="AG46" s="60">
        <v>1.0480850634261742</v>
      </c>
      <c r="AH46" s="60">
        <v>1.1187695564609206</v>
      </c>
      <c r="AI46" s="60">
        <v>0.94281511093539205</v>
      </c>
      <c r="AJ46" s="60">
        <v>0.94905983178918496</v>
      </c>
      <c r="AK46" s="60">
        <v>0.93957982786461325</v>
      </c>
      <c r="AL46" s="60">
        <v>1.0107888956676183</v>
      </c>
      <c r="AM46" s="60">
        <v>0.96827527577091643</v>
      </c>
      <c r="AN46" s="60">
        <v>1.0620275641871562</v>
      </c>
      <c r="AO46" s="60">
        <v>1.2547439599698371</v>
      </c>
      <c r="AP46" s="60">
        <v>1.0437587274125155</v>
      </c>
      <c r="AQ46" s="62"/>
      <c r="AR46" s="9"/>
    </row>
    <row r="47" spans="2:44" ht="12.9" customHeight="1" x14ac:dyDescent="0.15">
      <c r="B47" s="15"/>
      <c r="C47" s="15"/>
      <c r="D47" s="16"/>
      <c r="E47" s="16"/>
      <c r="F47" s="16"/>
      <c r="AL47" s="5"/>
      <c r="AM47" s="5"/>
      <c r="AN47" s="5"/>
    </row>
  </sheetData>
  <sheetProtection sheet="1" objects="1" scenarios="1"/>
  <phoneticPr fontId="1"/>
  <pageMargins left="0.78740157480314965" right="0.39370078740157483" top="0.78740157480314965" bottom="0.78740157480314965" header="0.51181102362204722" footer="0.51181102362204722"/>
  <pageSetup paperSize="9" scale="6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tint="4.9989318521683403E-2"/>
  </sheetPr>
  <dimension ref="B1:G45"/>
  <sheetViews>
    <sheetView showGridLines="0" zoomScaleNormal="100" workbookViewId="0">
      <pane xSplit="3" ySplit="5" topLeftCell="D6" activePane="bottomRight" state="frozen"/>
      <selection pane="topRight" activeCell="C1" sqref="C1"/>
      <selection pane="bottomLeft" activeCell="A6" sqref="A6"/>
      <selection pane="bottomRight" activeCell="K11" sqref="K11"/>
    </sheetView>
  </sheetViews>
  <sheetFormatPr defaultColWidth="8.875" defaultRowHeight="12.9" customHeight="1" x14ac:dyDescent="0.15"/>
  <cols>
    <col min="1" max="1" width="1.875" style="4" customWidth="1"/>
    <col min="2" max="2" width="8.875" style="6" customWidth="1"/>
    <col min="3" max="3" width="32.875" style="3" customWidth="1"/>
    <col min="4" max="7" width="15.875" style="4" customWidth="1"/>
    <col min="8" max="16384" width="8.875" style="4"/>
  </cols>
  <sheetData>
    <row r="1" spans="2:7" ht="20.100000000000001" customHeight="1" x14ac:dyDescent="0.15">
      <c r="B1" s="194" t="str">
        <f>入力・結果!B1</f>
        <v>令和2年鳥取県産業連関表：経済波及効果推計ツール3 ver.1.00</v>
      </c>
    </row>
    <row r="2" spans="2:7" ht="20.100000000000001" customHeight="1" x14ac:dyDescent="0.15">
      <c r="B2" s="13" t="s">
        <v>65</v>
      </c>
    </row>
    <row r="3" spans="2:7" ht="12.9" customHeight="1" x14ac:dyDescent="0.15">
      <c r="B3" s="89"/>
      <c r="C3" s="12"/>
      <c r="D3" s="10"/>
      <c r="E3" s="10"/>
      <c r="F3" s="10"/>
      <c r="G3" s="10"/>
    </row>
    <row r="4" spans="2:7" s="3" customFormat="1" ht="12.9" customHeight="1" x14ac:dyDescent="0.15">
      <c r="B4" s="26"/>
      <c r="C4" s="28"/>
      <c r="D4" s="47"/>
      <c r="E4" s="47"/>
      <c r="F4" s="47"/>
      <c r="G4" s="47"/>
    </row>
    <row r="5" spans="2:7" s="3" customFormat="1" ht="39.9" customHeight="1" x14ac:dyDescent="0.15">
      <c r="B5" s="27"/>
      <c r="C5" s="25"/>
      <c r="D5" s="30" t="s">
        <v>64</v>
      </c>
      <c r="E5" s="30" t="s">
        <v>66</v>
      </c>
      <c r="F5" s="30" t="s">
        <v>67</v>
      </c>
      <c r="G5" s="30" t="s">
        <v>69</v>
      </c>
    </row>
    <row r="6" spans="2:7" ht="12.9" customHeight="1" x14ac:dyDescent="0.15">
      <c r="B6" s="20" t="str">
        <f>入力・結果!B10</f>
        <v>01</v>
      </c>
      <c r="C6" s="21" t="str">
        <f>入力・結果!C10</f>
        <v>農業</v>
      </c>
      <c r="D6" s="195">
        <f>1+(取引基本表!BC6/取引基本表!AY6)</f>
        <v>0.74859364516850446</v>
      </c>
      <c r="E6" s="195">
        <f t="array" ref="E6:E44">TRANSPOSE(投入係数表!D52:AP52)</f>
        <v>0.40219098375818707</v>
      </c>
      <c r="F6" s="195">
        <f t="array" ref="F6:F44">TRANSPOSE(投入係数表!D47:AP47)</f>
        <v>0.15631540446669601</v>
      </c>
      <c r="G6" s="195">
        <f>取引基本表!AS6/取引基本表!AS$45</f>
        <v>1.1089600777633893E-2</v>
      </c>
    </row>
    <row r="7" spans="2:7" ht="12.9" customHeight="1" x14ac:dyDescent="0.15">
      <c r="B7" s="22" t="str">
        <f>入力・結果!B11</f>
        <v>02</v>
      </c>
      <c r="C7" s="23" t="str">
        <f>入力・結果!C11</f>
        <v>林業</v>
      </c>
      <c r="D7" s="195">
        <f>1+(取引基本表!BC7/取引基本表!AY7)</f>
        <v>0.73296442687747043</v>
      </c>
      <c r="E7" s="195">
        <v>0.60101119677883397</v>
      </c>
      <c r="F7" s="195">
        <v>0.23039320437926378</v>
      </c>
      <c r="G7" s="195">
        <f>取引基本表!AS7/取引基本表!AS$45</f>
        <v>5.8958609914179754E-4</v>
      </c>
    </row>
    <row r="8" spans="2:7" ht="12.9" customHeight="1" x14ac:dyDescent="0.15">
      <c r="B8" s="22" t="str">
        <f>入力・結果!B12</f>
        <v>03</v>
      </c>
      <c r="C8" s="23" t="str">
        <f>入力・結果!C12</f>
        <v>漁業</v>
      </c>
      <c r="D8" s="195">
        <f>1+(取引基本表!BC8/取引基本表!AY8)</f>
        <v>0.69586359719315527</v>
      </c>
      <c r="E8" s="195">
        <v>0.60735500734666936</v>
      </c>
      <c r="F8" s="195">
        <v>0.18952878221520131</v>
      </c>
      <c r="G8" s="195">
        <f>取引基本表!AS8/取引基本表!AS$45</f>
        <v>1.1457378551787351E-3</v>
      </c>
    </row>
    <row r="9" spans="2:7" ht="12.9" customHeight="1" x14ac:dyDescent="0.15">
      <c r="B9" s="22" t="str">
        <f>入力・結果!B13</f>
        <v>04</v>
      </c>
      <c r="C9" s="23" t="str">
        <f>入力・結果!C13</f>
        <v>鉱業</v>
      </c>
      <c r="D9" s="195">
        <f>1+(取引基本表!BC9/取引基本表!AY9)</f>
        <v>7.1007784557121867E-2</v>
      </c>
      <c r="E9" s="195">
        <v>0.33921654363513548</v>
      </c>
      <c r="F9" s="195">
        <v>0.26678456791702632</v>
      </c>
      <c r="G9" s="195">
        <f>取引基本表!AS9/取引基本表!AS$45</f>
        <v>-1.7940379226997987E-5</v>
      </c>
    </row>
    <row r="10" spans="2:7" ht="12.9" customHeight="1" x14ac:dyDescent="0.15">
      <c r="B10" s="22" t="str">
        <f>入力・結果!B14</f>
        <v>05</v>
      </c>
      <c r="C10" s="23" t="str">
        <f>入力・結果!C14</f>
        <v>飲食料品</v>
      </c>
      <c r="D10" s="195">
        <f>1+(取引基本表!BC10/取引基本表!AY10)</f>
        <v>0.24227412788736191</v>
      </c>
      <c r="E10" s="195">
        <v>0.30110209309592062</v>
      </c>
      <c r="F10" s="195">
        <v>0.14243455860639226</v>
      </c>
      <c r="G10" s="195">
        <f>取引基本表!AS10/取引基本表!AS$45</f>
        <v>9.5916606593578646E-2</v>
      </c>
    </row>
    <row r="11" spans="2:7" ht="12.9" customHeight="1" x14ac:dyDescent="0.15">
      <c r="B11" s="22" t="str">
        <f>入力・結果!B15</f>
        <v>06</v>
      </c>
      <c r="C11" s="23" t="str">
        <f>入力・結果!C15</f>
        <v>繊維製品</v>
      </c>
      <c r="D11" s="195">
        <f>1+(取引基本表!BC11/取引基本表!AY11)</f>
        <v>6.1195009848982296E-2</v>
      </c>
      <c r="E11" s="195">
        <v>0.421700081962471</v>
      </c>
      <c r="F11" s="195">
        <v>0.32873995695350844</v>
      </c>
      <c r="G11" s="195">
        <f>取引基本表!AS11/取引基本表!AS$45</f>
        <v>1.1361152881387998E-2</v>
      </c>
    </row>
    <row r="12" spans="2:7" ht="12.9" customHeight="1" x14ac:dyDescent="0.15">
      <c r="B12" s="22" t="str">
        <f>入力・結果!B16</f>
        <v>07</v>
      </c>
      <c r="C12" s="23" t="str">
        <f>入力・結果!C16</f>
        <v>パルプ・紙・木製品</v>
      </c>
      <c r="D12" s="195">
        <f>1+(取引基本表!BC12/取引基本表!AY12)</f>
        <v>0.47255168928877223</v>
      </c>
      <c r="E12" s="195">
        <v>0.3038766467462849</v>
      </c>
      <c r="F12" s="195">
        <v>0.12773477058576985</v>
      </c>
      <c r="G12" s="195">
        <f>取引基本表!AS12/取引基本表!AS$45</f>
        <v>1.3683616519501191E-3</v>
      </c>
    </row>
    <row r="13" spans="2:7" ht="12.9" customHeight="1" x14ac:dyDescent="0.15">
      <c r="B13" s="22" t="str">
        <f>入力・結果!B17</f>
        <v>08</v>
      </c>
      <c r="C13" s="23" t="str">
        <f>入力・結果!C17</f>
        <v>化学製品</v>
      </c>
      <c r="D13" s="195">
        <f>1+(取引基本表!BC13/取引基本表!AY13)</f>
        <v>1.9247383558797515E-2</v>
      </c>
      <c r="E13" s="195">
        <v>0.42935413135777711</v>
      </c>
      <c r="F13" s="195">
        <v>0.42111455553661692</v>
      </c>
      <c r="G13" s="195">
        <f>取引基本表!AS13/取引基本表!AS$45</f>
        <v>7.8962132752282508E-3</v>
      </c>
    </row>
    <row r="14" spans="2:7" ht="12.9" customHeight="1" x14ac:dyDescent="0.15">
      <c r="B14" s="22" t="str">
        <f>入力・結果!B18</f>
        <v>09</v>
      </c>
      <c r="C14" s="23" t="str">
        <f>入力・結果!C18</f>
        <v>石油・石炭製品</v>
      </c>
      <c r="D14" s="195">
        <f>1+(取引基本表!BC14/取引基本表!AY14)</f>
        <v>4.2512894225078202E-2</v>
      </c>
      <c r="E14" s="195">
        <v>0.46916780661651064</v>
      </c>
      <c r="F14" s="195">
        <v>8.7402713685515512E-2</v>
      </c>
      <c r="G14" s="195">
        <f>取引基本表!AS14/取引基本表!AS$45</f>
        <v>1.8837398188347888E-2</v>
      </c>
    </row>
    <row r="15" spans="2:7" ht="12.9" customHeight="1" x14ac:dyDescent="0.15">
      <c r="B15" s="22" t="str">
        <f>入力・結果!B19</f>
        <v>10</v>
      </c>
      <c r="C15" s="23" t="str">
        <f>入力・結果!C19</f>
        <v>プラスチック・ゴム製品</v>
      </c>
      <c r="D15" s="195">
        <f>1+(取引基本表!BC15/取引基本表!AY15)</f>
        <v>0.22295965121768346</v>
      </c>
      <c r="E15" s="195">
        <v>0.49799785314318029</v>
      </c>
      <c r="F15" s="195">
        <v>0.14315607398951966</v>
      </c>
      <c r="G15" s="195">
        <f>取引基本表!AS15/取引基本表!AS$45</f>
        <v>2.8875855837636306E-3</v>
      </c>
    </row>
    <row r="16" spans="2:7" ht="12.9" customHeight="1" x14ac:dyDescent="0.15">
      <c r="B16" s="22" t="str">
        <f>入力・結果!B20</f>
        <v>11</v>
      </c>
      <c r="C16" s="23" t="str">
        <f>入力・結果!C20</f>
        <v>窯業・土石製品</v>
      </c>
      <c r="D16" s="195">
        <f>1+(取引基本表!BC16/取引基本表!AY16)</f>
        <v>0.27438906316564038</v>
      </c>
      <c r="E16" s="195">
        <v>0.46772498773234528</v>
      </c>
      <c r="F16" s="195">
        <v>0.21137672561543477</v>
      </c>
      <c r="G16" s="195">
        <f>取引基本表!AS16/取引基本表!AS$45</f>
        <v>2.7481399088628736E-4</v>
      </c>
    </row>
    <row r="17" spans="2:7" ht="12.9" customHeight="1" x14ac:dyDescent="0.15">
      <c r="B17" s="22" t="str">
        <f>入力・結果!B21</f>
        <v>12</v>
      </c>
      <c r="C17" s="23" t="str">
        <f>入力・結果!C21</f>
        <v>鉄鋼</v>
      </c>
      <c r="D17" s="195">
        <f>1+(取引基本表!BC17/取引基本表!AY17)</f>
        <v>7.8408940907290892E-2</v>
      </c>
      <c r="E17" s="195">
        <v>0.41375856790966564</v>
      </c>
      <c r="F17" s="195">
        <v>0.2154815907921627</v>
      </c>
      <c r="G17" s="195">
        <f>取引基本表!AS17/取引基本表!AS$45</f>
        <v>-1.1661246497548692E-4</v>
      </c>
    </row>
    <row r="18" spans="2:7" ht="12.9" customHeight="1" x14ac:dyDescent="0.15">
      <c r="B18" s="22" t="str">
        <f>入力・結果!B22</f>
        <v>13</v>
      </c>
      <c r="C18" s="23" t="str">
        <f>入力・結果!C22</f>
        <v>非鉄金属</v>
      </c>
      <c r="D18" s="195">
        <f>1+(取引基本表!BC18/取引基本表!AY18)</f>
        <v>-2.8031004728708675E-2</v>
      </c>
      <c r="E18" s="195">
        <v>0.13291226649398363</v>
      </c>
      <c r="F18" s="195">
        <v>0.51111616678403171</v>
      </c>
      <c r="G18" s="195">
        <f>取引基本表!AS18/取引基本表!AS$45</f>
        <v>-4.0773589152268154E-6</v>
      </c>
    </row>
    <row r="19" spans="2:7" ht="12.9" customHeight="1" x14ac:dyDescent="0.15">
      <c r="B19" s="22" t="str">
        <f>入力・結果!B23</f>
        <v>14</v>
      </c>
      <c r="C19" s="23" t="str">
        <f>入力・結果!C23</f>
        <v>金属製品</v>
      </c>
      <c r="D19" s="195">
        <f>1+(取引基本表!BC19/取引基本表!AY19)</f>
        <v>6.5661418680858397E-2</v>
      </c>
      <c r="E19" s="195">
        <v>0.51080539929853308</v>
      </c>
      <c r="F19" s="195">
        <v>0.30264336186078644</v>
      </c>
      <c r="G19" s="195">
        <f>取引基本表!AS19/取引基本表!AS$45</f>
        <v>1.053589543694609E-3</v>
      </c>
    </row>
    <row r="20" spans="2:7" ht="12.9" customHeight="1" x14ac:dyDescent="0.15">
      <c r="B20" s="22" t="str">
        <f>入力・結果!B24</f>
        <v>15</v>
      </c>
      <c r="C20" s="23" t="str">
        <f>入力・結果!C24</f>
        <v>はん用機械</v>
      </c>
      <c r="D20" s="195">
        <f>1+(取引基本表!BC20/取引基本表!AY20)</f>
        <v>1.297676803534098E-2</v>
      </c>
      <c r="E20" s="195">
        <v>0.483387363241566</v>
      </c>
      <c r="F20" s="195">
        <v>0.39119801607730431</v>
      </c>
      <c r="G20" s="195">
        <f>取引基本表!AS20/取引基本表!AS$45</f>
        <v>0</v>
      </c>
    </row>
    <row r="21" spans="2:7" ht="12.9" customHeight="1" x14ac:dyDescent="0.15">
      <c r="B21" s="22" t="str">
        <f>入力・結果!B25</f>
        <v>16</v>
      </c>
      <c r="C21" s="23" t="str">
        <f>入力・結果!C25</f>
        <v>生産用機械</v>
      </c>
      <c r="D21" s="195">
        <f>1+(取引基本表!BC21/取引基本表!AY21)</f>
        <v>0.11531613597780632</v>
      </c>
      <c r="E21" s="195">
        <v>0.46064335227104924</v>
      </c>
      <c r="F21" s="195">
        <v>0.28442002848120856</v>
      </c>
      <c r="G21" s="195">
        <f>取引基本表!AS21/取引基本表!AS$45</f>
        <v>3.1803399538769162E-5</v>
      </c>
    </row>
    <row r="22" spans="2:7" ht="12.9" customHeight="1" x14ac:dyDescent="0.15">
      <c r="B22" s="22" t="str">
        <f>入力・結果!B26</f>
        <v>17</v>
      </c>
      <c r="C22" s="23" t="str">
        <f>入力・結果!C26</f>
        <v>業務用機械</v>
      </c>
      <c r="D22" s="195">
        <f>1+(取引基本表!BC22/取引基本表!AY22)</f>
        <v>7.2768854930094218E-4</v>
      </c>
      <c r="E22" s="195">
        <v>0.35404751488671465</v>
      </c>
      <c r="F22" s="195">
        <v>0.3787012695465844</v>
      </c>
      <c r="G22" s="195">
        <f>取引基本表!AS22/取引基本表!AS$45</f>
        <v>1.6798718730734479E-4</v>
      </c>
    </row>
    <row r="23" spans="2:7" ht="12.9" customHeight="1" x14ac:dyDescent="0.15">
      <c r="B23" s="22" t="str">
        <f>入力・結果!B27</f>
        <v>18</v>
      </c>
      <c r="C23" s="23" t="str">
        <f>入力・結果!C27</f>
        <v>電子部品</v>
      </c>
      <c r="D23" s="195">
        <f>1+(取引基本表!BC23/取引基本表!AY23)</f>
        <v>6.3962802328761725E-2</v>
      </c>
      <c r="E23" s="195">
        <v>0.3213317892611775</v>
      </c>
      <c r="F23" s="195">
        <v>0.23445255835844095</v>
      </c>
      <c r="G23" s="195">
        <f>取引基本表!AS23/取引基本表!AS$45</f>
        <v>7.9100762955400218E-5</v>
      </c>
    </row>
    <row r="24" spans="2:7" ht="12.9" customHeight="1" x14ac:dyDescent="0.15">
      <c r="B24" s="22" t="str">
        <f>入力・結果!B28</f>
        <v>19</v>
      </c>
      <c r="C24" s="23" t="str">
        <f>入力・結果!C28</f>
        <v>電気機械</v>
      </c>
      <c r="D24" s="195">
        <f>1+(取引基本表!BC24/取引基本表!AY24)</f>
        <v>0.1167764230292756</v>
      </c>
      <c r="E24" s="195">
        <v>0.36181974521461446</v>
      </c>
      <c r="F24" s="195">
        <v>0.19960057649884397</v>
      </c>
      <c r="G24" s="195">
        <f>取引基本表!AS24/取引基本表!AS$45</f>
        <v>1.2908918325608098E-2</v>
      </c>
    </row>
    <row r="25" spans="2:7" ht="12.9" customHeight="1" x14ac:dyDescent="0.15">
      <c r="B25" s="22" t="str">
        <f>入力・結果!B29</f>
        <v>20</v>
      </c>
      <c r="C25" s="23" t="str">
        <f>入力・結果!C29</f>
        <v>情報通信機器</v>
      </c>
      <c r="D25" s="195">
        <f>1+(取引基本表!BC25/取引基本表!AY25)</f>
        <v>1.3111950402622363E-2</v>
      </c>
      <c r="E25" s="195">
        <v>0.2880904483417922</v>
      </c>
      <c r="F25" s="195">
        <v>0.19790011802790736</v>
      </c>
      <c r="G25" s="195">
        <f>取引基本表!AS25/取引基本表!AS$45</f>
        <v>5.8289923052082552E-3</v>
      </c>
    </row>
    <row r="26" spans="2:7" ht="12.9" customHeight="1" x14ac:dyDescent="0.15">
      <c r="B26" s="22" t="str">
        <f>入力・結果!B30</f>
        <v>21</v>
      </c>
      <c r="C26" s="23" t="str">
        <f>入力・結果!C30</f>
        <v>輸送機械</v>
      </c>
      <c r="D26" s="195">
        <f>1+(取引基本表!BC26/取引基本表!AY26)</f>
        <v>8.9520078354554666E-3</v>
      </c>
      <c r="E26" s="195">
        <v>0.25440993292806802</v>
      </c>
      <c r="F26" s="195">
        <v>0.76107503957344869</v>
      </c>
      <c r="G26" s="195">
        <f>取引基本表!AS26/取引基本表!AS$45</f>
        <v>5.0795737365895668E-2</v>
      </c>
    </row>
    <row r="27" spans="2:7" ht="12.9" customHeight="1" x14ac:dyDescent="0.15">
      <c r="B27" s="22" t="str">
        <f>入力・結果!B31</f>
        <v>22</v>
      </c>
      <c r="C27" s="23" t="str">
        <f>入力・結果!C31</f>
        <v>その他の製造工業製品</v>
      </c>
      <c r="D27" s="195">
        <f>1+(取引基本表!BC27/取引基本表!AY27)</f>
        <v>0.24318141826500084</v>
      </c>
      <c r="E27" s="195">
        <v>0.51224877644326827</v>
      </c>
      <c r="F27" s="195">
        <v>0.42753084710421585</v>
      </c>
      <c r="G27" s="195">
        <f>取引基本表!AS27/取引基本表!AS$45</f>
        <v>6.3614953795368776E-3</v>
      </c>
    </row>
    <row r="28" spans="2:7" ht="12.9" customHeight="1" x14ac:dyDescent="0.15">
      <c r="B28" s="22" t="str">
        <f>入力・結果!B32</f>
        <v>23</v>
      </c>
      <c r="C28" s="23" t="str">
        <f>入力・結果!C32</f>
        <v>建設</v>
      </c>
      <c r="D28" s="195">
        <f>1+(取引基本表!BC28/取引基本表!AY28)</f>
        <v>1</v>
      </c>
      <c r="E28" s="195">
        <v>0.47557062076571843</v>
      </c>
      <c r="F28" s="195">
        <v>0.34070150998730175</v>
      </c>
      <c r="G28" s="195">
        <f>取引基本表!AS28/取引基本表!AS$45</f>
        <v>0</v>
      </c>
    </row>
    <row r="29" spans="2:7" ht="12.9" customHeight="1" x14ac:dyDescent="0.15">
      <c r="B29" s="22" t="str">
        <f>入力・結果!B33</f>
        <v>24</v>
      </c>
      <c r="C29" s="23" t="str">
        <f>入力・結果!C33</f>
        <v>電気・ガス・熱供給</v>
      </c>
      <c r="D29" s="195">
        <f>1+(取引基本表!BC29/取引基本表!AY29)</f>
        <v>0.60150865641948703</v>
      </c>
      <c r="E29" s="195">
        <v>0.4784531413271606</v>
      </c>
      <c r="F29" s="195">
        <v>9.3351989608453589E-2</v>
      </c>
      <c r="G29" s="195">
        <f>取引基本表!AS29/取引基本表!AS$45</f>
        <v>2.3139827315695222E-2</v>
      </c>
    </row>
    <row r="30" spans="2:7" ht="12.9" customHeight="1" x14ac:dyDescent="0.15">
      <c r="B30" s="22" t="str">
        <f>入力・結果!B34</f>
        <v>25</v>
      </c>
      <c r="C30" s="23" t="str">
        <f>入力・結果!C34</f>
        <v>水道</v>
      </c>
      <c r="D30" s="195">
        <f>1+(取引基本表!BC30/取引基本表!AY30)</f>
        <v>0.99989548130857397</v>
      </c>
      <c r="E30" s="195">
        <v>0.35830430890889886</v>
      </c>
      <c r="F30" s="195">
        <v>0.10714179201118119</v>
      </c>
      <c r="G30" s="195">
        <f>取引基本表!AS30/取引基本表!AS$45</f>
        <v>1.3496058009400758E-2</v>
      </c>
    </row>
    <row r="31" spans="2:7" ht="12.9" customHeight="1" x14ac:dyDescent="0.15">
      <c r="B31" s="22" t="str">
        <f>入力・結果!B35</f>
        <v>26</v>
      </c>
      <c r="C31" s="23" t="str">
        <f>入力・結果!C35</f>
        <v>廃棄物処理</v>
      </c>
      <c r="D31" s="195">
        <f>1+(取引基本表!BC31/取引基本表!AY31)</f>
        <v>0.9999699356623174</v>
      </c>
      <c r="E31" s="195">
        <v>0.63452790414887761</v>
      </c>
      <c r="F31" s="195">
        <v>0.45480437700475451</v>
      </c>
      <c r="G31" s="195">
        <f>取引基本表!AS31/取引基本表!AS$45</f>
        <v>5.3527567839097628E-3</v>
      </c>
    </row>
    <row r="32" spans="2:7" ht="12.9" customHeight="1" x14ac:dyDescent="0.15">
      <c r="B32" s="22" t="str">
        <f>入力・結果!B36</f>
        <v>27</v>
      </c>
      <c r="C32" s="23" t="str">
        <f>入力・結果!C36</f>
        <v>商業</v>
      </c>
      <c r="D32" s="195">
        <f>1+(取引基本表!BC32/取引基本表!AY32)</f>
        <v>0.66246819980467186</v>
      </c>
      <c r="E32" s="195">
        <v>0.65814192006733152</v>
      </c>
      <c r="F32" s="195">
        <v>0.44159747540071842</v>
      </c>
      <c r="G32" s="195">
        <f>取引基本表!AS32/取引基本表!AS$45</f>
        <v>0.16559377762410665</v>
      </c>
    </row>
    <row r="33" spans="2:7" ht="12.9" customHeight="1" x14ac:dyDescent="0.15">
      <c r="B33" s="22" t="str">
        <f>入力・結果!B37</f>
        <v>28</v>
      </c>
      <c r="C33" s="23" t="str">
        <f>入力・結果!C37</f>
        <v>金融・保険</v>
      </c>
      <c r="D33" s="195">
        <f>1+(取引基本表!BC33/取引基本表!AY33)</f>
        <v>0.91955925753921286</v>
      </c>
      <c r="E33" s="195">
        <v>0.62401181962145524</v>
      </c>
      <c r="F33" s="195">
        <v>0.30203868248177124</v>
      </c>
      <c r="G33" s="195">
        <f>取引基本表!AS33/取引基本表!AS$45</f>
        <v>5.398015467868781E-2</v>
      </c>
    </row>
    <row r="34" spans="2:7" ht="12.9" customHeight="1" x14ac:dyDescent="0.15">
      <c r="B34" s="22" t="str">
        <f>入力・結果!B38</f>
        <v>29</v>
      </c>
      <c r="C34" s="23" t="str">
        <f>入力・結果!C38</f>
        <v>不動産</v>
      </c>
      <c r="D34" s="195">
        <f>1+(取引基本表!BC34/取引基本表!AY34)</f>
        <v>0.99583975607690356</v>
      </c>
      <c r="E34" s="195">
        <v>0.8323021668976982</v>
      </c>
      <c r="F34" s="195">
        <v>4.0922068309925397E-2</v>
      </c>
      <c r="G34" s="195">
        <f>取引基本表!AS34/取引基本表!AS$45</f>
        <v>0.19558682980451511</v>
      </c>
    </row>
    <row r="35" spans="2:7" ht="12.9" customHeight="1" x14ac:dyDescent="0.15">
      <c r="B35" s="22" t="str">
        <f>入力・結果!B39</f>
        <v>30</v>
      </c>
      <c r="C35" s="23" t="str">
        <f>入力・結果!C39</f>
        <v>運輸・郵便</v>
      </c>
      <c r="D35" s="195">
        <f>1+(取引基本表!BC35/取引基本表!AY35)</f>
        <v>0.71151827803966916</v>
      </c>
      <c r="E35" s="195">
        <v>0.44105470467712105</v>
      </c>
      <c r="F35" s="195">
        <v>0.37570469849097932</v>
      </c>
      <c r="G35" s="195">
        <f>取引基本表!AS35/取引基本表!AS$45</f>
        <v>2.7501785883204868E-2</v>
      </c>
    </row>
    <row r="36" spans="2:7" ht="12.9" customHeight="1" x14ac:dyDescent="0.15">
      <c r="B36" s="22" t="str">
        <f>入力・結果!B40</f>
        <v>31</v>
      </c>
      <c r="C36" s="23" t="str">
        <f>入力・結果!C40</f>
        <v>情報通信</v>
      </c>
      <c r="D36" s="195">
        <f>1+(取引基本表!BC36/取引基本表!AY36)</f>
        <v>0.62174738449474831</v>
      </c>
      <c r="E36" s="195">
        <v>0.47004464363335513</v>
      </c>
      <c r="F36" s="195">
        <v>0.1636971336659086</v>
      </c>
      <c r="G36" s="195">
        <f>取引基本表!AS36/取引基本表!AS$45</f>
        <v>5.9758587733347253E-2</v>
      </c>
    </row>
    <row r="37" spans="2:7" ht="12.9" customHeight="1" x14ac:dyDescent="0.15">
      <c r="B37" s="22" t="str">
        <f>入力・結果!B41</f>
        <v>32</v>
      </c>
      <c r="C37" s="23" t="str">
        <f>入力・結果!C41</f>
        <v>公務</v>
      </c>
      <c r="D37" s="195">
        <f>1+(取引基本表!BC37/取引基本表!AY37)</f>
        <v>1</v>
      </c>
      <c r="E37" s="195">
        <v>0.72599199257347335</v>
      </c>
      <c r="F37" s="195">
        <v>0.34577649604430782</v>
      </c>
      <c r="G37" s="195">
        <f>取引基本表!AS37/取引基本表!AS$45</f>
        <v>4.142596657870444E-3</v>
      </c>
    </row>
    <row r="38" spans="2:7" ht="12.9" customHeight="1" x14ac:dyDescent="0.15">
      <c r="B38" s="22" t="str">
        <f>入力・結果!B42</f>
        <v>33</v>
      </c>
      <c r="C38" s="23" t="str">
        <f>入力・結果!C42</f>
        <v>教育・研究</v>
      </c>
      <c r="D38" s="195">
        <f>1+(取引基本表!BC38/取引基本表!AY38)</f>
        <v>0.89861951978407151</v>
      </c>
      <c r="E38" s="195">
        <v>0.71846665531786569</v>
      </c>
      <c r="F38" s="195">
        <v>0.46651260810006051</v>
      </c>
      <c r="G38" s="195">
        <f>取引基本表!AS38/取引基本表!AS$45</f>
        <v>2.9603256668112771E-2</v>
      </c>
    </row>
    <row r="39" spans="2:7" ht="12.9" customHeight="1" x14ac:dyDescent="0.15">
      <c r="B39" s="22" t="str">
        <f>入力・結果!B43</f>
        <v>34</v>
      </c>
      <c r="C39" s="23" t="str">
        <f>入力・結果!C43</f>
        <v>医療・福祉</v>
      </c>
      <c r="D39" s="195">
        <f>1+(取引基本表!BC39/取引基本表!AY39)</f>
        <v>0.98918777706987693</v>
      </c>
      <c r="E39" s="195">
        <v>0.60060835996258821</v>
      </c>
      <c r="F39" s="195">
        <v>0.52703791774953357</v>
      </c>
      <c r="G39" s="195">
        <f>取引基本表!AS39/取引基本表!AS$45</f>
        <v>7.1240430438625962E-2</v>
      </c>
    </row>
    <row r="40" spans="2:7" ht="12.9" customHeight="1" x14ac:dyDescent="0.15">
      <c r="B40" s="22" t="str">
        <f>入力・結果!B44</f>
        <v>35</v>
      </c>
      <c r="C40" s="23" t="str">
        <f>入力・結果!C44</f>
        <v>他に分類されない会員制団体</v>
      </c>
      <c r="D40" s="195">
        <f>1+(取引基本表!BC40/取引基本表!AY40)</f>
        <v>1</v>
      </c>
      <c r="E40" s="195">
        <v>0.59486913340716641</v>
      </c>
      <c r="F40" s="195">
        <v>0.52760363762097084</v>
      </c>
      <c r="G40" s="195">
        <f>取引基本表!AS40/取引基本表!AS$45</f>
        <v>1.9609649966891844E-2</v>
      </c>
    </row>
    <row r="41" spans="2:7" ht="12.9" customHeight="1" x14ac:dyDescent="0.15">
      <c r="B41" s="22" t="str">
        <f>入力・結果!B45</f>
        <v>36</v>
      </c>
      <c r="C41" s="23" t="str">
        <f>入力・結果!C45</f>
        <v>対事業所サービス</v>
      </c>
      <c r="D41" s="195">
        <f>1+(取引基本表!BC41/取引基本表!AY41)</f>
        <v>0.54238704604198329</v>
      </c>
      <c r="E41" s="195">
        <v>0.60269619117754547</v>
      </c>
      <c r="F41" s="195">
        <v>0.36448766879168948</v>
      </c>
      <c r="G41" s="195">
        <f>取引基本表!AS41/取引基本表!AS$45</f>
        <v>1.9647161668911933E-2</v>
      </c>
    </row>
    <row r="42" spans="2:7" ht="12.9" customHeight="1" x14ac:dyDescent="0.15">
      <c r="B42" s="22" t="str">
        <f>入力・結果!B46</f>
        <v>37</v>
      </c>
      <c r="C42" s="23" t="str">
        <f>入力・結果!C46</f>
        <v>対個人サービス</v>
      </c>
      <c r="D42" s="195">
        <f>1+(取引基本表!BC42/取引基本表!AY42)</f>
        <v>0.81300770163142089</v>
      </c>
      <c r="E42" s="195">
        <v>0.51640120575156867</v>
      </c>
      <c r="F42" s="195">
        <v>0.31656114021106962</v>
      </c>
      <c r="G42" s="195">
        <f>取引基本表!AS42/取引基本表!AS$45</f>
        <v>8.2891891274778112E-2</v>
      </c>
    </row>
    <row r="43" spans="2:7" ht="12.9" customHeight="1" x14ac:dyDescent="0.15">
      <c r="B43" s="22" t="str">
        <f>入力・結果!B47</f>
        <v>38</v>
      </c>
      <c r="C43" s="23" t="str">
        <f>入力・結果!C47</f>
        <v>事務用品</v>
      </c>
      <c r="D43" s="195">
        <f>1+(取引基本表!BC43/取引基本表!AY43)</f>
        <v>1</v>
      </c>
      <c r="E43" s="195">
        <v>0</v>
      </c>
      <c r="F43" s="195">
        <v>0</v>
      </c>
      <c r="G43" s="195">
        <f>取引基本表!AS43/取引基本表!AS$45</f>
        <v>0</v>
      </c>
    </row>
    <row r="44" spans="2:7" ht="12.9" customHeight="1" x14ac:dyDescent="0.15">
      <c r="B44" s="24" t="str">
        <f>入力・結果!B48</f>
        <v>39</v>
      </c>
      <c r="C44" s="23" t="str">
        <f>入力・結果!C48</f>
        <v>分類不明</v>
      </c>
      <c r="D44" s="195">
        <f>1+(取引基本表!BC44/取引基本表!AY44)</f>
        <v>0.9998178616963147</v>
      </c>
      <c r="E44" s="195">
        <v>0.6438030364385724</v>
      </c>
      <c r="F44" s="195">
        <v>7.422551935304761E-3</v>
      </c>
      <c r="G44" s="195">
        <f>取引基本表!AS44/取引基本表!AS$45</f>
        <v>0</v>
      </c>
    </row>
    <row r="45" spans="2:7" ht="12.9" customHeight="1" x14ac:dyDescent="0.15">
      <c r="B45" s="39">
        <v>40</v>
      </c>
      <c r="C45" s="40" t="s">
        <v>20</v>
      </c>
      <c r="D45" s="196">
        <f>1+(取引基本表!BC45/取引基本表!AY45)</f>
        <v>0.66770743922496645</v>
      </c>
      <c r="E45" s="196"/>
      <c r="F45" s="196"/>
      <c r="G45" s="196">
        <f>取引基本表!AS45/取引基本表!AS$45</f>
        <v>1</v>
      </c>
    </row>
  </sheetData>
  <sheetProtection sheet="1" objects="1" scenarios="1"/>
  <phoneticPr fontId="2"/>
  <pageMargins left="0.98425196850393704" right="0.39370078740157483" top="0.59055118110236227" bottom="0.78740157480314965" header="0.51181102362204722" footer="0.51181102362204722"/>
  <pageSetup paperSize="9" scale="6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1" tint="4.9989318521683403E-2"/>
    <pageSetUpPr fitToPage="1"/>
  </sheetPr>
  <dimension ref="A1:L25"/>
  <sheetViews>
    <sheetView showGridLines="0" workbookViewId="0">
      <selection activeCell="I29" sqref="I29"/>
    </sheetView>
  </sheetViews>
  <sheetFormatPr defaultColWidth="8.875" defaultRowHeight="12.9" customHeight="1" x14ac:dyDescent="0.15"/>
  <cols>
    <col min="1" max="1" width="1.875" style="48" customWidth="1"/>
    <col min="2" max="2" width="7.875" style="48" customWidth="1"/>
    <col min="3" max="4" width="5.875" style="48" customWidth="1"/>
    <col min="5" max="9" width="15.875" style="49" customWidth="1"/>
    <col min="10" max="10" width="1.875" style="48" customWidth="1"/>
    <col min="11" max="11" width="6.875" style="48" customWidth="1"/>
    <col min="12" max="16384" width="8.875" style="48"/>
  </cols>
  <sheetData>
    <row r="1" spans="1:12" ht="20.100000000000001" customHeight="1" x14ac:dyDescent="0.15">
      <c r="A1" s="193"/>
      <c r="B1" s="194" t="str">
        <f>入力・結果!B1</f>
        <v>令和2年鳥取県産業連関表：経済波及効果推計ツール3 ver.1.00</v>
      </c>
    </row>
    <row r="2" spans="1:12" ht="20.100000000000001" customHeight="1" x14ac:dyDescent="0.15">
      <c r="B2" s="13" t="s">
        <v>87</v>
      </c>
    </row>
    <row r="3" spans="1:12" ht="12.9" customHeight="1" x14ac:dyDescent="0.15">
      <c r="B3" s="34" t="s">
        <v>90</v>
      </c>
      <c r="E3" s="11"/>
      <c r="F3" s="11"/>
      <c r="G3" s="11"/>
      <c r="H3" s="11" t="s">
        <v>101</v>
      </c>
      <c r="I3" s="11" t="s">
        <v>102</v>
      </c>
    </row>
    <row r="4" spans="1:12" ht="12.9" customHeight="1" x14ac:dyDescent="0.15">
      <c r="B4" s="111"/>
      <c r="C4" s="112"/>
      <c r="D4" s="113"/>
      <c r="E4" s="120">
        <v>1</v>
      </c>
      <c r="F4" s="120">
        <v>2</v>
      </c>
      <c r="G4" s="120">
        <v>3</v>
      </c>
      <c r="H4" s="120">
        <v>4</v>
      </c>
      <c r="I4" s="120">
        <v>5</v>
      </c>
    </row>
    <row r="5" spans="1:12" ht="45" customHeight="1" x14ac:dyDescent="0.15">
      <c r="B5" s="199" t="s">
        <v>58</v>
      </c>
      <c r="C5" s="200"/>
      <c r="D5" s="200"/>
      <c r="E5" s="201" t="s">
        <v>84</v>
      </c>
      <c r="F5" s="201" t="s">
        <v>103</v>
      </c>
      <c r="G5" s="201" t="s">
        <v>83</v>
      </c>
      <c r="H5" s="201" t="s">
        <v>100</v>
      </c>
      <c r="I5" s="201" t="s">
        <v>99</v>
      </c>
    </row>
    <row r="6" spans="1:12" ht="12.9" customHeight="1" x14ac:dyDescent="0.15">
      <c r="B6" s="202" t="s">
        <v>117</v>
      </c>
      <c r="C6" s="203">
        <v>2006</v>
      </c>
      <c r="D6" s="204" t="s">
        <v>33</v>
      </c>
      <c r="E6" s="207">
        <v>504729</v>
      </c>
      <c r="F6" s="210">
        <v>419463</v>
      </c>
      <c r="G6" s="207">
        <v>298936</v>
      </c>
      <c r="H6" s="212">
        <f>G6/E6</f>
        <v>0.59227030743230524</v>
      </c>
      <c r="I6" s="214">
        <f>G6/F6</f>
        <v>0.71266357223402299</v>
      </c>
      <c r="K6" s="53" t="s">
        <v>59</v>
      </c>
      <c r="L6" s="52" t="s">
        <v>60</v>
      </c>
    </row>
    <row r="7" spans="1:12" ht="12.9" customHeight="1" x14ac:dyDescent="0.15">
      <c r="B7" s="205"/>
      <c r="C7" s="50">
        <v>2007</v>
      </c>
      <c r="D7" s="51" t="s">
        <v>33</v>
      </c>
      <c r="E7" s="208">
        <v>469180</v>
      </c>
      <c r="F7" s="9">
        <v>391827</v>
      </c>
      <c r="G7" s="208">
        <v>293925</v>
      </c>
      <c r="H7" s="58">
        <f t="shared" ref="H7:H14" si="0">G7/E7</f>
        <v>0.62646532247751396</v>
      </c>
      <c r="I7" s="215">
        <f t="shared" ref="I7:I14" si="1">G7/F7</f>
        <v>0.75013973003391798</v>
      </c>
      <c r="K7" s="53"/>
      <c r="L7" s="108" t="s">
        <v>115</v>
      </c>
    </row>
    <row r="8" spans="1:12" ht="12.9" customHeight="1" x14ac:dyDescent="0.15">
      <c r="B8" s="205"/>
      <c r="C8" s="50">
        <v>2008</v>
      </c>
      <c r="D8" s="51" t="s">
        <v>33</v>
      </c>
      <c r="E8" s="208">
        <v>450130</v>
      </c>
      <c r="F8" s="9">
        <v>369946</v>
      </c>
      <c r="G8" s="208">
        <v>283792</v>
      </c>
      <c r="H8" s="58">
        <f t="shared" si="0"/>
        <v>0.63046675404883035</v>
      </c>
      <c r="I8" s="215">
        <f t="shared" si="1"/>
        <v>0.76711736307461087</v>
      </c>
      <c r="K8" s="53" t="s">
        <v>61</v>
      </c>
      <c r="L8" s="48" t="s">
        <v>92</v>
      </c>
    </row>
    <row r="9" spans="1:12" ht="12.9" customHeight="1" x14ac:dyDescent="0.15">
      <c r="B9" s="205"/>
      <c r="C9" s="50">
        <v>2009</v>
      </c>
      <c r="D9" s="51" t="s">
        <v>34</v>
      </c>
      <c r="E9" s="208">
        <v>452182</v>
      </c>
      <c r="F9" s="9">
        <v>373156</v>
      </c>
      <c r="G9" s="208">
        <v>288190</v>
      </c>
      <c r="H9" s="58">
        <f t="shared" si="0"/>
        <v>0.63733187079538767</v>
      </c>
      <c r="I9" s="215">
        <f t="shared" si="1"/>
        <v>0.7723043445636677</v>
      </c>
      <c r="K9" s="53"/>
      <c r="L9" s="114" t="s">
        <v>104</v>
      </c>
    </row>
    <row r="10" spans="1:12" ht="12.9" customHeight="1" x14ac:dyDescent="0.15">
      <c r="B10" s="205"/>
      <c r="C10" s="50">
        <v>2010</v>
      </c>
      <c r="D10" s="51" t="s">
        <v>33</v>
      </c>
      <c r="E10" s="208">
        <v>474401</v>
      </c>
      <c r="F10" s="9">
        <v>399996</v>
      </c>
      <c r="G10" s="208">
        <v>286149</v>
      </c>
      <c r="H10" s="58">
        <f t="shared" si="0"/>
        <v>0.60317958857590936</v>
      </c>
      <c r="I10" s="215">
        <f t="shared" si="1"/>
        <v>0.71537965379653801</v>
      </c>
      <c r="L10" s="114" t="s">
        <v>105</v>
      </c>
    </row>
    <row r="11" spans="1:12" ht="12.9" customHeight="1" x14ac:dyDescent="0.15">
      <c r="B11" s="205"/>
      <c r="C11" s="50">
        <v>2011</v>
      </c>
      <c r="D11" s="51" t="s">
        <v>33</v>
      </c>
      <c r="E11" s="208">
        <v>477280</v>
      </c>
      <c r="F11" s="9">
        <v>388062</v>
      </c>
      <c r="G11" s="208">
        <v>272858</v>
      </c>
      <c r="H11" s="58">
        <f t="shared" si="0"/>
        <v>0.57169376466644317</v>
      </c>
      <c r="I11" s="215">
        <f t="shared" si="1"/>
        <v>0.7031299122305199</v>
      </c>
    </row>
    <row r="12" spans="1:12" ht="12.9" customHeight="1" x14ac:dyDescent="0.15">
      <c r="B12" s="205"/>
      <c r="C12" s="50">
        <v>2012</v>
      </c>
      <c r="D12" s="51" t="s">
        <v>33</v>
      </c>
      <c r="E12" s="208">
        <v>470402</v>
      </c>
      <c r="F12" s="9">
        <v>384891</v>
      </c>
      <c r="G12" s="208">
        <v>310570</v>
      </c>
      <c r="H12" s="58">
        <f t="shared" si="0"/>
        <v>0.66022253306746148</v>
      </c>
      <c r="I12" s="215">
        <f t="shared" si="1"/>
        <v>0.80690377275644276</v>
      </c>
    </row>
    <row r="13" spans="1:12" ht="12.9" customHeight="1" x14ac:dyDescent="0.15">
      <c r="B13" s="205"/>
      <c r="C13" s="50">
        <v>2013</v>
      </c>
      <c r="D13" s="51" t="s">
        <v>33</v>
      </c>
      <c r="E13" s="208">
        <v>487043</v>
      </c>
      <c r="F13" s="9">
        <v>401143</v>
      </c>
      <c r="G13" s="208">
        <v>292734</v>
      </c>
      <c r="H13" s="58">
        <f t="shared" si="0"/>
        <v>0.60104343969628971</v>
      </c>
      <c r="I13" s="215">
        <f t="shared" si="1"/>
        <v>0.72974974011761395</v>
      </c>
    </row>
    <row r="14" spans="1:12" ht="12.9" customHeight="1" x14ac:dyDescent="0.15">
      <c r="B14" s="205"/>
      <c r="C14" s="50">
        <v>2014</v>
      </c>
      <c r="D14" s="51" t="s">
        <v>33</v>
      </c>
      <c r="E14" s="208">
        <v>444249</v>
      </c>
      <c r="F14" s="9">
        <v>368150</v>
      </c>
      <c r="G14" s="208">
        <v>283195</v>
      </c>
      <c r="H14" s="58">
        <f t="shared" si="0"/>
        <v>0.63746907702662248</v>
      </c>
      <c r="I14" s="215">
        <f t="shared" si="1"/>
        <v>0.76923808230340895</v>
      </c>
    </row>
    <row r="15" spans="1:12" ht="12.9" customHeight="1" x14ac:dyDescent="0.15">
      <c r="B15" s="205"/>
      <c r="C15" s="50">
        <v>2015</v>
      </c>
      <c r="D15" s="51" t="s">
        <v>33</v>
      </c>
      <c r="E15" s="208">
        <v>495679</v>
      </c>
      <c r="F15" s="9">
        <v>410665</v>
      </c>
      <c r="G15" s="208">
        <v>287763</v>
      </c>
      <c r="H15" s="58">
        <f t="shared" ref="H15:H19" si="2">G15/E15</f>
        <v>0.58054305306458409</v>
      </c>
      <c r="I15" s="215">
        <f t="shared" ref="I15:I23" si="3">G15/F15</f>
        <v>0.70072443475825796</v>
      </c>
    </row>
    <row r="16" spans="1:12" ht="12.9" customHeight="1" x14ac:dyDescent="0.15">
      <c r="B16" s="205"/>
      <c r="C16" s="50">
        <v>2016</v>
      </c>
      <c r="D16" s="51" t="s">
        <v>33</v>
      </c>
      <c r="E16" s="208">
        <v>479447</v>
      </c>
      <c r="F16" s="9">
        <v>397063</v>
      </c>
      <c r="G16" s="208">
        <v>270229</v>
      </c>
      <c r="H16" s="58">
        <f t="shared" si="2"/>
        <v>0.56362642794719753</v>
      </c>
      <c r="I16" s="215">
        <f t="shared" si="3"/>
        <v>0.68056958215698771</v>
      </c>
    </row>
    <row r="17" spans="2:9" ht="12.9" customHeight="1" x14ac:dyDescent="0.15">
      <c r="B17" s="205"/>
      <c r="C17" s="50">
        <v>2017</v>
      </c>
      <c r="D17" s="51" t="s">
        <v>33</v>
      </c>
      <c r="E17" s="208">
        <v>478282</v>
      </c>
      <c r="F17" s="9">
        <v>391850</v>
      </c>
      <c r="G17" s="208">
        <v>273599</v>
      </c>
      <c r="H17" s="58">
        <f t="shared" si="2"/>
        <v>0.57204536235944481</v>
      </c>
      <c r="I17" s="215">
        <f t="shared" si="3"/>
        <v>0.69822381013142787</v>
      </c>
    </row>
    <row r="18" spans="2:9" ht="12.9" customHeight="1" x14ac:dyDescent="0.15">
      <c r="B18" s="205"/>
      <c r="C18" s="50">
        <v>2018</v>
      </c>
      <c r="D18" s="51" t="s">
        <v>33</v>
      </c>
      <c r="E18" s="208">
        <v>542066</v>
      </c>
      <c r="F18" s="9">
        <v>446916</v>
      </c>
      <c r="G18" s="208">
        <v>281122</v>
      </c>
      <c r="H18" s="58">
        <f t="shared" si="2"/>
        <v>0.5186121247228197</v>
      </c>
      <c r="I18" s="215">
        <f t="shared" si="3"/>
        <v>0.62902648372401082</v>
      </c>
    </row>
    <row r="19" spans="2:9" ht="12.9" customHeight="1" x14ac:dyDescent="0.15">
      <c r="B19" s="205"/>
      <c r="C19" s="50">
        <v>2019</v>
      </c>
      <c r="D19" s="51" t="s">
        <v>116</v>
      </c>
      <c r="E19" s="208">
        <v>542585</v>
      </c>
      <c r="F19" s="9">
        <v>442218</v>
      </c>
      <c r="G19" s="208">
        <v>299529</v>
      </c>
      <c r="H19" s="58">
        <f t="shared" si="2"/>
        <v>0.55204069408479772</v>
      </c>
      <c r="I19" s="215">
        <f t="shared" si="3"/>
        <v>0.67733335142395834</v>
      </c>
    </row>
    <row r="20" spans="2:9" ht="12.9" customHeight="1" x14ac:dyDescent="0.15">
      <c r="B20" s="205"/>
      <c r="C20" s="50">
        <v>2020</v>
      </c>
      <c r="D20" s="51" t="s">
        <v>116</v>
      </c>
      <c r="E20" s="208">
        <v>615136</v>
      </c>
      <c r="F20" s="9">
        <v>498937</v>
      </c>
      <c r="G20" s="208">
        <v>324079</v>
      </c>
      <c r="H20" s="58">
        <f t="shared" ref="H20:H22" si="4">G20/E20</f>
        <v>0.52684121885241642</v>
      </c>
      <c r="I20" s="215">
        <f t="shared" ref="I20:I22" si="5">G20/F20</f>
        <v>0.64953891974337441</v>
      </c>
    </row>
    <row r="21" spans="2:9" ht="12.9" customHeight="1" x14ac:dyDescent="0.15">
      <c r="B21" s="205"/>
      <c r="C21" s="50">
        <v>2021</v>
      </c>
      <c r="D21" s="51" t="s">
        <v>116</v>
      </c>
      <c r="E21" s="208">
        <v>591161</v>
      </c>
      <c r="F21" s="9">
        <v>486663</v>
      </c>
      <c r="G21" s="208">
        <v>309494</v>
      </c>
      <c r="H21" s="58">
        <f t="shared" si="4"/>
        <v>0.52353588954616426</v>
      </c>
      <c r="I21" s="215">
        <f t="shared" si="5"/>
        <v>0.6359513667568728</v>
      </c>
    </row>
    <row r="22" spans="2:9" ht="12.9" customHeight="1" x14ac:dyDescent="0.15">
      <c r="B22" s="205"/>
      <c r="C22" s="50">
        <v>2022</v>
      </c>
      <c r="D22" s="51" t="s">
        <v>116</v>
      </c>
      <c r="E22" s="208">
        <v>565945</v>
      </c>
      <c r="F22" s="9">
        <v>467751</v>
      </c>
      <c r="G22" s="208">
        <v>302848</v>
      </c>
      <c r="H22" s="58">
        <f t="shared" si="4"/>
        <v>0.53511913701861491</v>
      </c>
      <c r="I22" s="215">
        <f t="shared" si="5"/>
        <v>0.64745559068820802</v>
      </c>
    </row>
    <row r="23" spans="2:9" ht="12.9" customHeight="1" x14ac:dyDescent="0.15">
      <c r="B23" s="205"/>
      <c r="C23" s="50">
        <v>2023</v>
      </c>
      <c r="D23" s="51" t="s">
        <v>116</v>
      </c>
      <c r="E23" s="208">
        <v>556703</v>
      </c>
      <c r="F23" s="9">
        <v>454960</v>
      </c>
      <c r="G23" s="208">
        <v>306710</v>
      </c>
      <c r="H23" s="58">
        <f>G23/E23</f>
        <v>0.5509400883415394</v>
      </c>
      <c r="I23" s="215">
        <f t="shared" si="3"/>
        <v>0.67414717777387023</v>
      </c>
    </row>
    <row r="24" spans="2:9" ht="12.9" customHeight="1" x14ac:dyDescent="0.15">
      <c r="B24" s="205"/>
      <c r="C24" s="50">
        <v>2024</v>
      </c>
      <c r="D24" s="51" t="s">
        <v>116</v>
      </c>
      <c r="E24" s="208">
        <v>599242</v>
      </c>
      <c r="F24" s="9">
        <v>493838</v>
      </c>
      <c r="G24" s="208">
        <v>353139</v>
      </c>
      <c r="H24" s="58">
        <f>G24/E24</f>
        <v>0.58930949432783419</v>
      </c>
      <c r="I24" s="215">
        <f t="shared" ref="I24:I25" si="6">G24/F24</f>
        <v>0.71509077875740623</v>
      </c>
    </row>
    <row r="25" spans="2:9" ht="12.9" customHeight="1" x14ac:dyDescent="0.15">
      <c r="B25" s="206"/>
      <c r="C25" s="197">
        <v>2025</v>
      </c>
      <c r="D25" s="198" t="s">
        <v>116</v>
      </c>
      <c r="E25" s="209">
        <v>603096</v>
      </c>
      <c r="F25" s="211">
        <v>498398</v>
      </c>
      <c r="G25" s="209">
        <v>328702</v>
      </c>
      <c r="H25" s="213">
        <f>G25/E25</f>
        <v>0.54502434106676212</v>
      </c>
      <c r="I25" s="216">
        <f t="shared" si="6"/>
        <v>0.65951709276521975</v>
      </c>
    </row>
  </sheetData>
  <sheetProtection sheet="1" objects="1" scenarios="1"/>
  <phoneticPr fontId="2"/>
  <hyperlinks>
    <hyperlink ref="L7" r:id="rId1" xr:uid="{00000000-0004-0000-0700-000000000000}"/>
  </hyperlinks>
  <pageMargins left="0.75" right="0.75" top="1" bottom="1" header="0.51200000000000001" footer="0.51200000000000001"/>
  <pageSetup paperSize="9" scale="89" orientation="landscape" horizontalDpi="4294967292"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入力・結果</vt:lpstr>
      <vt:lpstr>計算</vt:lpstr>
      <vt:lpstr>マージン率</vt:lpstr>
      <vt:lpstr>取引基本表</vt:lpstr>
      <vt:lpstr>投入係数表</vt:lpstr>
      <vt:lpstr>逆行列係数表</vt:lpstr>
      <vt:lpstr>その他の係数表</vt:lpstr>
      <vt:lpstr>消費転換</vt:lpstr>
      <vt:lpstr>入力・結果!Print_Area</vt:lpstr>
      <vt:lpstr>その他の係数表!Print_Titles</vt:lpstr>
      <vt:lpstr>マージン率!Print_Titles</vt:lpstr>
      <vt:lpstr>逆行列係数表!Print_Titles</vt:lpstr>
      <vt:lpstr>計算!Print_Titles</vt:lpstr>
      <vt:lpstr>取引基本表!Print_Titles</vt:lpstr>
      <vt:lpstr>投入係数表!Print_Titles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2026-06-15T04:49:11Z</dcterms:created>
  <dcterms:modified xsi:type="dcterms:W3CDTF">2026-06-15T04:50:37Z</dcterms:modified>
</cp:coreProperties>
</file>