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6598268D-5B80-425B-8107-1D83353F14D4}" xr6:coauthVersionLast="47" xr6:coauthVersionMax="47" xr10:uidLastSave="{00000000-0000-0000-0000-000000000000}"/>
  <bookViews>
    <workbookView xWindow="5655" yWindow="0" windowWidth="20865" windowHeight="13635" tabRatio="714" xr2:uid="{00000000-000D-0000-FFFF-FFFF00000000}"/>
  </bookViews>
  <sheets>
    <sheet name="入力・結果" sheetId="3" r:id="rId1"/>
    <sheet name="県外・宿泊" sheetId="1" r:id="rId2"/>
    <sheet name="県外・日帰" sheetId="4" r:id="rId3"/>
    <sheet name="県内・宿泊" sheetId="5" r:id="rId4"/>
    <sheet name="県内・日帰" sheetId="6" r:id="rId5"/>
  </sheets>
  <definedNames>
    <definedName name="_xlnm.Print_Area" localSheetId="0">入力・結果!$A$1:$P$46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9" i="1" l="1"/>
  <c r="F88" i="1"/>
  <c r="F87" i="1"/>
  <c r="F84" i="1"/>
  <c r="F83" i="1"/>
  <c r="F77" i="1"/>
  <c r="F75" i="1"/>
  <c r="E72" i="4" l="1"/>
  <c r="E72" i="1" l="1"/>
  <c r="H91" i="6" l="1"/>
  <c r="H86" i="6"/>
  <c r="H85" i="6"/>
  <c r="H82" i="6"/>
  <c r="H81" i="6"/>
  <c r="H80" i="6"/>
  <c r="H79" i="6"/>
  <c r="H78" i="6"/>
  <c r="H76" i="6"/>
  <c r="H74" i="6"/>
  <c r="H73" i="6"/>
  <c r="H68" i="6" s="1"/>
  <c r="H72" i="6"/>
  <c r="H64" i="6"/>
  <c r="H47" i="6"/>
  <c r="H4" i="6"/>
  <c r="H4" i="5"/>
  <c r="H47" i="5"/>
  <c r="H72" i="5"/>
  <c r="H73" i="5"/>
  <c r="H74" i="5"/>
  <c r="H76" i="5"/>
  <c r="H78" i="5"/>
  <c r="H79" i="5"/>
  <c r="H80" i="5"/>
  <c r="H81" i="5"/>
  <c r="H82" i="5"/>
  <c r="H85" i="5"/>
  <c r="H86" i="5"/>
  <c r="H91" i="5"/>
  <c r="I89" i="4"/>
  <c r="H89" i="6" s="1"/>
  <c r="H67" i="6" s="1"/>
  <c r="I88" i="4"/>
  <c r="H88" i="6" s="1"/>
  <c r="I87" i="4"/>
  <c r="I65" i="4" s="1"/>
  <c r="I84" i="4"/>
  <c r="I62" i="4" s="1"/>
  <c r="I83" i="4"/>
  <c r="I61" i="4" s="1"/>
  <c r="I77" i="4"/>
  <c r="I55" i="4" s="1"/>
  <c r="I75" i="4"/>
  <c r="H75" i="6" s="1"/>
  <c r="I72" i="4"/>
  <c r="I68" i="4"/>
  <c r="I64" i="4"/>
  <c r="I63" i="4"/>
  <c r="I60" i="4"/>
  <c r="I59" i="4"/>
  <c r="I58" i="4"/>
  <c r="I57" i="4"/>
  <c r="I56" i="4"/>
  <c r="I54" i="4"/>
  <c r="I52" i="4"/>
  <c r="I47" i="4"/>
  <c r="I4" i="4"/>
  <c r="I89" i="1"/>
  <c r="H89" i="5" s="1"/>
  <c r="I88" i="1"/>
  <c r="I66" i="1" s="1"/>
  <c r="I87" i="1"/>
  <c r="I65" i="1" s="1"/>
  <c r="I84" i="1"/>
  <c r="H84" i="5" s="1"/>
  <c r="I83" i="1"/>
  <c r="H83" i="5" s="1"/>
  <c r="I77" i="1"/>
  <c r="I55" i="1" s="1"/>
  <c r="I75" i="1"/>
  <c r="I53" i="1" s="1"/>
  <c r="I72" i="1"/>
  <c r="I68" i="1"/>
  <c r="I67" i="1"/>
  <c r="I64" i="1"/>
  <c r="I63" i="1"/>
  <c r="I60" i="1"/>
  <c r="I59" i="1"/>
  <c r="I58" i="1"/>
  <c r="I57" i="1"/>
  <c r="I56" i="1"/>
  <c r="I54" i="1"/>
  <c r="I52" i="1"/>
  <c r="I47" i="1"/>
  <c r="G91" i="6"/>
  <c r="G86" i="6"/>
  <c r="G85" i="6"/>
  <c r="G82" i="6"/>
  <c r="G81" i="6"/>
  <c r="G80" i="6"/>
  <c r="G79" i="6"/>
  <c r="G78" i="6"/>
  <c r="G76" i="6"/>
  <c r="G74" i="6"/>
  <c r="G73" i="6"/>
  <c r="G72" i="6"/>
  <c r="G47" i="6"/>
  <c r="G4" i="6"/>
  <c r="G91" i="5"/>
  <c r="G86" i="5"/>
  <c r="G85" i="5"/>
  <c r="G82" i="5"/>
  <c r="G81" i="5"/>
  <c r="G80" i="5"/>
  <c r="G79" i="5"/>
  <c r="G78" i="5"/>
  <c r="G76" i="5"/>
  <c r="G74" i="5"/>
  <c r="G73" i="5"/>
  <c r="G72" i="5"/>
  <c r="G47" i="5"/>
  <c r="G4" i="5"/>
  <c r="H89" i="4"/>
  <c r="H67" i="4" s="1"/>
  <c r="H88" i="4"/>
  <c r="G88" i="6" s="1"/>
  <c r="H87" i="4"/>
  <c r="G87" i="6" s="1"/>
  <c r="H84" i="4"/>
  <c r="H62" i="4" s="1"/>
  <c r="H83" i="4"/>
  <c r="G83" i="6" s="1"/>
  <c r="H77" i="4"/>
  <c r="G77" i="6" s="1"/>
  <c r="H75" i="4"/>
  <c r="G75" i="6" s="1"/>
  <c r="H72" i="4"/>
  <c r="H68" i="4"/>
  <c r="H64" i="4"/>
  <c r="H63" i="4"/>
  <c r="H60" i="4"/>
  <c r="H59" i="4"/>
  <c r="H58" i="4"/>
  <c r="H57" i="4"/>
  <c r="H56" i="4"/>
  <c r="H54" i="4"/>
  <c r="H52" i="4"/>
  <c r="H47" i="4"/>
  <c r="H4" i="4"/>
  <c r="H89" i="1"/>
  <c r="H67" i="1" s="1"/>
  <c r="H88" i="1"/>
  <c r="H66" i="1" s="1"/>
  <c r="H87" i="1"/>
  <c r="G87" i="5" s="1"/>
  <c r="H84" i="1"/>
  <c r="H62" i="1" s="1"/>
  <c r="H83" i="1"/>
  <c r="G83" i="5" s="1"/>
  <c r="H77" i="1"/>
  <c r="G77" i="5" s="1"/>
  <c r="H75" i="1"/>
  <c r="G75" i="5" s="1"/>
  <c r="H72" i="1"/>
  <c r="H68" i="1"/>
  <c r="H64" i="1"/>
  <c r="H63" i="1"/>
  <c r="H60" i="1"/>
  <c r="H59" i="1"/>
  <c r="H58" i="1"/>
  <c r="H57" i="1"/>
  <c r="H56" i="1"/>
  <c r="H54" i="1"/>
  <c r="H52" i="1"/>
  <c r="H47" i="1"/>
  <c r="E72" i="6"/>
  <c r="F72" i="6"/>
  <c r="I72" i="6"/>
  <c r="E73" i="6"/>
  <c r="F73" i="6"/>
  <c r="I73" i="6"/>
  <c r="E74" i="6"/>
  <c r="F74" i="6"/>
  <c r="I74" i="6"/>
  <c r="E76" i="6"/>
  <c r="F76" i="6"/>
  <c r="I76" i="6"/>
  <c r="E78" i="6"/>
  <c r="F78" i="6"/>
  <c r="I78" i="6"/>
  <c r="E79" i="6"/>
  <c r="F79" i="6"/>
  <c r="I79" i="6"/>
  <c r="E80" i="6"/>
  <c r="F80" i="6"/>
  <c r="I80" i="6"/>
  <c r="E81" i="6"/>
  <c r="F81" i="6"/>
  <c r="I81" i="6"/>
  <c r="E82" i="6"/>
  <c r="F82" i="6"/>
  <c r="I82" i="6"/>
  <c r="E85" i="6"/>
  <c r="F85" i="6"/>
  <c r="I85" i="6"/>
  <c r="E86" i="6"/>
  <c r="F86" i="6"/>
  <c r="I86" i="6"/>
  <c r="E91" i="6"/>
  <c r="F91" i="6"/>
  <c r="I91" i="6"/>
  <c r="E47" i="6"/>
  <c r="F47" i="6"/>
  <c r="E4" i="6"/>
  <c r="F4" i="6"/>
  <c r="E72" i="5"/>
  <c r="F72" i="5"/>
  <c r="E73" i="5"/>
  <c r="F73" i="5"/>
  <c r="E74" i="5"/>
  <c r="F74" i="5"/>
  <c r="E76" i="5"/>
  <c r="F76" i="5"/>
  <c r="E78" i="5"/>
  <c r="F78" i="5"/>
  <c r="E79" i="5"/>
  <c r="F79" i="5"/>
  <c r="E80" i="5"/>
  <c r="F80" i="5"/>
  <c r="E81" i="5"/>
  <c r="F81" i="5"/>
  <c r="E82" i="5"/>
  <c r="F82" i="5"/>
  <c r="E85" i="5"/>
  <c r="F85" i="5"/>
  <c r="E86" i="5"/>
  <c r="F86" i="5"/>
  <c r="E91" i="5"/>
  <c r="F91" i="5"/>
  <c r="E47" i="5"/>
  <c r="F47" i="5"/>
  <c r="I47" i="5"/>
  <c r="E4" i="5"/>
  <c r="F4" i="5"/>
  <c r="I4" i="5"/>
  <c r="H52" i="6" l="1"/>
  <c r="H54" i="6"/>
  <c r="H56" i="6"/>
  <c r="H58" i="6"/>
  <c r="H53" i="6"/>
  <c r="H59" i="6"/>
  <c r="H60" i="6"/>
  <c r="H87" i="6"/>
  <c r="H65" i="6" s="1"/>
  <c r="H66" i="6"/>
  <c r="G84" i="5"/>
  <c r="H55" i="1"/>
  <c r="H87" i="5"/>
  <c r="H65" i="5" s="1"/>
  <c r="H58" i="5"/>
  <c r="H61" i="5"/>
  <c r="H57" i="5"/>
  <c r="H62" i="5"/>
  <c r="G58" i="5"/>
  <c r="H54" i="5"/>
  <c r="H65" i="1"/>
  <c r="H75" i="5"/>
  <c r="I61" i="1"/>
  <c r="I62" i="1"/>
  <c r="H88" i="5"/>
  <c r="H66" i="5" s="1"/>
  <c r="H77" i="5"/>
  <c r="H55" i="5" s="1"/>
  <c r="G64" i="5"/>
  <c r="H67" i="5"/>
  <c r="H52" i="5"/>
  <c r="G89" i="5"/>
  <c r="G67" i="5" s="1"/>
  <c r="H57" i="6"/>
  <c r="G53" i="5"/>
  <c r="I66" i="4"/>
  <c r="H83" i="6"/>
  <c r="H61" i="6" s="1"/>
  <c r="G55" i="5"/>
  <c r="G57" i="5"/>
  <c r="G60" i="6"/>
  <c r="I67" i="4"/>
  <c r="H84" i="6"/>
  <c r="H62" i="6" s="1"/>
  <c r="H53" i="1"/>
  <c r="G61" i="5"/>
  <c r="H65" i="4"/>
  <c r="G52" i="5"/>
  <c r="H63" i="6"/>
  <c r="H63" i="5"/>
  <c r="H66" i="4"/>
  <c r="G54" i="5"/>
  <c r="H60" i="5"/>
  <c r="G65" i="5"/>
  <c r="H59" i="5"/>
  <c r="G56" i="5"/>
  <c r="I53" i="4"/>
  <c r="H77" i="6"/>
  <c r="H55" i="6" s="1"/>
  <c r="G52" i="6"/>
  <c r="G55" i="6"/>
  <c r="G59" i="6"/>
  <c r="H64" i="5"/>
  <c r="H56" i="5"/>
  <c r="H53" i="5"/>
  <c r="H68" i="5"/>
  <c r="E56" i="5"/>
  <c r="G59" i="5"/>
  <c r="G62" i="5"/>
  <c r="G68" i="6"/>
  <c r="G53" i="6"/>
  <c r="G54" i="6"/>
  <c r="G63" i="6"/>
  <c r="G61" i="6"/>
  <c r="G65" i="6"/>
  <c r="G56" i="6"/>
  <c r="G66" i="6"/>
  <c r="G57" i="6"/>
  <c r="G64" i="6"/>
  <c r="G58" i="6"/>
  <c r="H55" i="4"/>
  <c r="G84" i="6"/>
  <c r="G62" i="6" s="1"/>
  <c r="H53" i="4"/>
  <c r="H61" i="4"/>
  <c r="G89" i="6"/>
  <c r="G67" i="6" s="1"/>
  <c r="H61" i="1"/>
  <c r="G68" i="5"/>
  <c r="E64" i="5"/>
  <c r="G60" i="5"/>
  <c r="G88" i="5"/>
  <c r="G66" i="5" s="1"/>
  <c r="E57" i="5"/>
  <c r="E63" i="5"/>
  <c r="G63" i="5"/>
  <c r="F60" i="5"/>
  <c r="F63" i="6"/>
  <c r="F58" i="6"/>
  <c r="E68" i="6"/>
  <c r="F57" i="6"/>
  <c r="E64" i="6"/>
  <c r="E59" i="6"/>
  <c r="F56" i="6"/>
  <c r="F63" i="5"/>
  <c r="E59" i="5"/>
  <c r="F58" i="5"/>
  <c r="E58" i="5"/>
  <c r="E52" i="5"/>
  <c r="E68" i="5"/>
  <c r="F68" i="6"/>
  <c r="F52" i="6"/>
  <c r="F59" i="6"/>
  <c r="E52" i="6"/>
  <c r="E56" i="6"/>
  <c r="F60" i="6"/>
  <c r="F64" i="6"/>
  <c r="E63" i="6"/>
  <c r="E60" i="6"/>
  <c r="E58" i="6"/>
  <c r="F57" i="5"/>
  <c r="F52" i="5"/>
  <c r="E60" i="5"/>
  <c r="F59" i="5"/>
  <c r="F54" i="5"/>
  <c r="E54" i="5"/>
  <c r="E54" i="6"/>
  <c r="F68" i="5"/>
  <c r="F54" i="6"/>
  <c r="F56" i="5"/>
  <c r="E57" i="6"/>
  <c r="F64" i="5"/>
  <c r="F72" i="4"/>
  <c r="G72" i="4"/>
  <c r="J72" i="4"/>
  <c r="F75" i="4"/>
  <c r="G75" i="4"/>
  <c r="J75" i="4"/>
  <c r="F77" i="4"/>
  <c r="G77" i="4"/>
  <c r="J77" i="4"/>
  <c r="F83" i="4"/>
  <c r="E83" i="6" s="1"/>
  <c r="E61" i="6" s="1"/>
  <c r="G83" i="4"/>
  <c r="J83" i="4"/>
  <c r="I83" i="6" s="1"/>
  <c r="F84" i="4"/>
  <c r="E84" i="6" s="1"/>
  <c r="E62" i="6" s="1"/>
  <c r="G84" i="4"/>
  <c r="F84" i="6" s="1"/>
  <c r="F62" i="6" s="1"/>
  <c r="J84" i="4"/>
  <c r="I84" i="6" s="1"/>
  <c r="F87" i="4"/>
  <c r="G87" i="4"/>
  <c r="F87" i="6" s="1"/>
  <c r="F65" i="6" s="1"/>
  <c r="J87" i="4"/>
  <c r="F88" i="4"/>
  <c r="E88" i="6" s="1"/>
  <c r="E66" i="6" s="1"/>
  <c r="G88" i="4"/>
  <c r="J88" i="4"/>
  <c r="I88" i="6" s="1"/>
  <c r="F89" i="4"/>
  <c r="G89" i="4"/>
  <c r="F89" i="6" s="1"/>
  <c r="F67" i="6" s="1"/>
  <c r="J89" i="4"/>
  <c r="F47" i="4"/>
  <c r="G47" i="4"/>
  <c r="J47" i="4"/>
  <c r="F52" i="4"/>
  <c r="G52" i="4"/>
  <c r="J52" i="4"/>
  <c r="F54" i="4"/>
  <c r="G54" i="4"/>
  <c r="J54" i="4"/>
  <c r="F56" i="4"/>
  <c r="G56" i="4"/>
  <c r="J56" i="4"/>
  <c r="F57" i="4"/>
  <c r="G57" i="4"/>
  <c r="J57" i="4"/>
  <c r="F58" i="4"/>
  <c r="G58" i="4"/>
  <c r="J58" i="4"/>
  <c r="F59" i="4"/>
  <c r="G59" i="4"/>
  <c r="J59" i="4"/>
  <c r="F60" i="4"/>
  <c r="G60" i="4"/>
  <c r="J60" i="4"/>
  <c r="F63" i="4"/>
  <c r="G63" i="4"/>
  <c r="J63" i="4"/>
  <c r="F64" i="4"/>
  <c r="G64" i="4"/>
  <c r="J64" i="4"/>
  <c r="F66" i="4"/>
  <c r="F68" i="4"/>
  <c r="G68" i="4"/>
  <c r="J68" i="4"/>
  <c r="F4" i="4"/>
  <c r="G4" i="4"/>
  <c r="J4" i="4"/>
  <c r="J66" i="4" l="1"/>
  <c r="G67" i="4"/>
  <c r="J61" i="4"/>
  <c r="G62" i="4"/>
  <c r="G65" i="4"/>
  <c r="F62" i="4"/>
  <c r="F61" i="4"/>
  <c r="J62" i="4"/>
  <c r="F55" i="4"/>
  <c r="E77" i="6"/>
  <c r="E55" i="6" s="1"/>
  <c r="J67" i="4"/>
  <c r="I89" i="6"/>
  <c r="F67" i="4"/>
  <c r="E89" i="6"/>
  <c r="E67" i="6" s="1"/>
  <c r="J53" i="4"/>
  <c r="I75" i="6"/>
  <c r="G53" i="4"/>
  <c r="F75" i="6"/>
  <c r="F53" i="6" s="1"/>
  <c r="G55" i="4"/>
  <c r="F77" i="6"/>
  <c r="F55" i="6" s="1"/>
  <c r="G66" i="4"/>
  <c r="F88" i="6"/>
  <c r="F66" i="6" s="1"/>
  <c r="F53" i="4"/>
  <c r="E75" i="6"/>
  <c r="E53" i="6" s="1"/>
  <c r="G61" i="4"/>
  <c r="F83" i="6"/>
  <c r="F61" i="6" s="1"/>
  <c r="F65" i="4"/>
  <c r="E87" i="6"/>
  <c r="E65" i="6" s="1"/>
  <c r="J65" i="4"/>
  <c r="I87" i="6"/>
  <c r="J55" i="4"/>
  <c r="I77" i="6"/>
  <c r="G87" i="1"/>
  <c r="G88" i="1"/>
  <c r="F88" i="5" s="1"/>
  <c r="F66" i="5" s="1"/>
  <c r="G89" i="1"/>
  <c r="G83" i="1"/>
  <c r="F83" i="5" s="1"/>
  <c r="F61" i="5" s="1"/>
  <c r="G84" i="1"/>
  <c r="G77" i="1"/>
  <c r="G75" i="1"/>
  <c r="J75" i="1"/>
  <c r="J53" i="1" s="1"/>
  <c r="J77" i="1"/>
  <c r="J55" i="1" s="1"/>
  <c r="F72" i="1"/>
  <c r="G72" i="1"/>
  <c r="J72" i="1"/>
  <c r="E87" i="5"/>
  <c r="E65" i="5" s="1"/>
  <c r="J87" i="1"/>
  <c r="J65" i="1" s="1"/>
  <c r="E88" i="5"/>
  <c r="E66" i="5" s="1"/>
  <c r="J88" i="1"/>
  <c r="J66" i="1" s="1"/>
  <c r="J89" i="1"/>
  <c r="J67" i="1" s="1"/>
  <c r="E83" i="5"/>
  <c r="E61" i="5" s="1"/>
  <c r="J83" i="1"/>
  <c r="J61" i="1" s="1"/>
  <c r="E84" i="5"/>
  <c r="E62" i="5" s="1"/>
  <c r="J84" i="1"/>
  <c r="J62" i="1" s="1"/>
  <c r="F47" i="1"/>
  <c r="G47" i="1"/>
  <c r="J47" i="1"/>
  <c r="F52" i="1"/>
  <c r="G52" i="1"/>
  <c r="J52" i="1"/>
  <c r="F54" i="1"/>
  <c r="G54" i="1"/>
  <c r="J54" i="1"/>
  <c r="F56" i="1"/>
  <c r="G56" i="1"/>
  <c r="J56" i="1"/>
  <c r="F57" i="1"/>
  <c r="G57" i="1"/>
  <c r="J57" i="1"/>
  <c r="F58" i="1"/>
  <c r="G58" i="1"/>
  <c r="J58" i="1"/>
  <c r="F59" i="1"/>
  <c r="G59" i="1"/>
  <c r="J59" i="1"/>
  <c r="F60" i="1"/>
  <c r="G60" i="1"/>
  <c r="J60" i="1"/>
  <c r="F63" i="1"/>
  <c r="G63" i="1"/>
  <c r="J63" i="1"/>
  <c r="F64" i="1"/>
  <c r="G64" i="1"/>
  <c r="J64" i="1"/>
  <c r="F68" i="1"/>
  <c r="G68" i="1"/>
  <c r="J68" i="1"/>
  <c r="G61" i="1" l="1"/>
  <c r="F65" i="1"/>
  <c r="F61" i="1"/>
  <c r="F67" i="1"/>
  <c r="E89" i="5"/>
  <c r="E67" i="5" s="1"/>
  <c r="F55" i="1"/>
  <c r="E77" i="5"/>
  <c r="E55" i="5" s="1"/>
  <c r="G65" i="1"/>
  <c r="F87" i="5"/>
  <c r="F65" i="5" s="1"/>
  <c r="F53" i="1"/>
  <c r="E75" i="5"/>
  <c r="E53" i="5" s="1"/>
  <c r="G53" i="1"/>
  <c r="F75" i="5"/>
  <c r="F53" i="5" s="1"/>
  <c r="G66" i="1"/>
  <c r="G55" i="1"/>
  <c r="F77" i="5"/>
  <c r="F55" i="5" s="1"/>
  <c r="G67" i="1"/>
  <c r="F89" i="5"/>
  <c r="F67" i="5" s="1"/>
  <c r="F66" i="1"/>
  <c r="F62" i="1"/>
  <c r="G62" i="1"/>
  <c r="F84" i="5"/>
  <c r="F62" i="5" s="1"/>
  <c r="I47" i="6"/>
  <c r="I4" i="6"/>
  <c r="I91" i="5"/>
  <c r="I86" i="5"/>
  <c r="I85" i="5"/>
  <c r="I82" i="5"/>
  <c r="I81" i="5"/>
  <c r="I80" i="5"/>
  <c r="I79" i="5"/>
  <c r="I78" i="5"/>
  <c r="I76" i="5"/>
  <c r="I74" i="5"/>
  <c r="I73" i="5"/>
  <c r="I72" i="5"/>
  <c r="I89" i="5"/>
  <c r="I84" i="5"/>
  <c r="I83" i="5"/>
  <c r="B5" i="6"/>
  <c r="C5" i="6"/>
  <c r="B6" i="6"/>
  <c r="C6" i="6"/>
  <c r="B7" i="6"/>
  <c r="C7" i="6"/>
  <c r="B8" i="6"/>
  <c r="C8" i="6"/>
  <c r="B9" i="6"/>
  <c r="C9" i="6"/>
  <c r="B10" i="6"/>
  <c r="C10" i="6"/>
  <c r="B11" i="6"/>
  <c r="C11" i="6"/>
  <c r="B12" i="6"/>
  <c r="C12" i="6"/>
  <c r="B13" i="6"/>
  <c r="C13" i="6"/>
  <c r="B14" i="6"/>
  <c r="C14" i="6"/>
  <c r="B15" i="6"/>
  <c r="C15" i="6"/>
  <c r="B16" i="6"/>
  <c r="C16" i="6"/>
  <c r="B17" i="6"/>
  <c r="C17" i="6"/>
  <c r="B18" i="6"/>
  <c r="C18" i="6"/>
  <c r="B19" i="6"/>
  <c r="C19" i="6"/>
  <c r="B20" i="6"/>
  <c r="C20" i="6"/>
  <c r="B21" i="6"/>
  <c r="C21" i="6"/>
  <c r="B22" i="6"/>
  <c r="C22" i="6"/>
  <c r="B23" i="6"/>
  <c r="C23" i="6"/>
  <c r="B24" i="6"/>
  <c r="C24" i="6"/>
  <c r="B25" i="6"/>
  <c r="C25" i="6"/>
  <c r="B26" i="6"/>
  <c r="C26" i="6"/>
  <c r="B27" i="6"/>
  <c r="C27" i="6"/>
  <c r="B28" i="6"/>
  <c r="C28" i="6"/>
  <c r="B29" i="6"/>
  <c r="C29" i="6"/>
  <c r="B30" i="6"/>
  <c r="C30" i="6"/>
  <c r="B31" i="6"/>
  <c r="C31" i="6"/>
  <c r="B32" i="6"/>
  <c r="C32" i="6"/>
  <c r="B33" i="6"/>
  <c r="C33" i="6"/>
  <c r="B34" i="6"/>
  <c r="C34" i="6"/>
  <c r="B35" i="6"/>
  <c r="C35" i="6"/>
  <c r="B36" i="6"/>
  <c r="C36" i="6"/>
  <c r="B37" i="6"/>
  <c r="C37" i="6"/>
  <c r="B38" i="6"/>
  <c r="C38" i="6"/>
  <c r="B39" i="6"/>
  <c r="C39" i="6"/>
  <c r="B40" i="6"/>
  <c r="C40" i="6"/>
  <c r="B41" i="6"/>
  <c r="C41" i="6"/>
  <c r="B42" i="6"/>
  <c r="C42" i="6"/>
  <c r="B43" i="6"/>
  <c r="C43" i="6"/>
  <c r="B5" i="5"/>
  <c r="C5" i="5"/>
  <c r="B6" i="5"/>
  <c r="C6" i="5"/>
  <c r="B7" i="5"/>
  <c r="C7" i="5"/>
  <c r="B8" i="5"/>
  <c r="C8" i="5"/>
  <c r="B9" i="5"/>
  <c r="C9" i="5"/>
  <c r="B10" i="5"/>
  <c r="C10" i="5"/>
  <c r="B11" i="5"/>
  <c r="C11" i="5"/>
  <c r="B12" i="5"/>
  <c r="C12"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0" i="5"/>
  <c r="C40" i="5"/>
  <c r="B41" i="5"/>
  <c r="C41" i="5"/>
  <c r="B42" i="5"/>
  <c r="C42" i="5"/>
  <c r="B43" i="5"/>
  <c r="C43" i="5"/>
  <c r="B5" i="4"/>
  <c r="C5" i="4"/>
  <c r="B6" i="4"/>
  <c r="C6" i="4"/>
  <c r="B7" i="4"/>
  <c r="C7" i="4"/>
  <c r="B8" i="4"/>
  <c r="C8" i="4"/>
  <c r="B9" i="4"/>
  <c r="C9" i="4"/>
  <c r="B10" i="4"/>
  <c r="C10" i="4"/>
  <c r="B11" i="4"/>
  <c r="C11" i="4"/>
  <c r="B12" i="4"/>
  <c r="C12" i="4"/>
  <c r="B13" i="4"/>
  <c r="C13" i="4"/>
  <c r="B14" i="4"/>
  <c r="C14" i="4"/>
  <c r="B15" i="4"/>
  <c r="C15" i="4"/>
  <c r="B16" i="4"/>
  <c r="C16" i="4"/>
  <c r="B17" i="4"/>
  <c r="C17" i="4"/>
  <c r="B18" i="4"/>
  <c r="C18" i="4"/>
  <c r="B19" i="4"/>
  <c r="C19" i="4"/>
  <c r="B20" i="4"/>
  <c r="C20" i="4"/>
  <c r="B21" i="4"/>
  <c r="C21" i="4"/>
  <c r="B22" i="4"/>
  <c r="C22" i="4"/>
  <c r="B23" i="4"/>
  <c r="C23" i="4"/>
  <c r="B24" i="4"/>
  <c r="C24" i="4"/>
  <c r="B25" i="4"/>
  <c r="C25" i="4"/>
  <c r="B26" i="4"/>
  <c r="C26" i="4"/>
  <c r="B27" i="4"/>
  <c r="C27" i="4"/>
  <c r="B28" i="4"/>
  <c r="C28" i="4"/>
  <c r="B29" i="4"/>
  <c r="C29" i="4"/>
  <c r="B30" i="4"/>
  <c r="C30" i="4"/>
  <c r="B31" i="4"/>
  <c r="C31" i="4"/>
  <c r="B32" i="4"/>
  <c r="C32" i="4"/>
  <c r="B33" i="4"/>
  <c r="C33" i="4"/>
  <c r="B34" i="4"/>
  <c r="C34" i="4"/>
  <c r="B35" i="4"/>
  <c r="C35" i="4"/>
  <c r="B36" i="4"/>
  <c r="C36" i="4"/>
  <c r="B37" i="4"/>
  <c r="C37" i="4"/>
  <c r="B38" i="4"/>
  <c r="C38" i="4"/>
  <c r="B39" i="4"/>
  <c r="C39" i="4"/>
  <c r="B40" i="4"/>
  <c r="C40" i="4"/>
  <c r="B41" i="4"/>
  <c r="C41" i="4"/>
  <c r="B42" i="4"/>
  <c r="C42" i="4"/>
  <c r="B43" i="4"/>
  <c r="C43" i="4"/>
  <c r="B5" i="1"/>
  <c r="C5" i="1"/>
  <c r="B6" i="1"/>
  <c r="C6" i="1"/>
  <c r="B7" i="1"/>
  <c r="C7" i="1"/>
  <c r="B8" i="1"/>
  <c r="C8" i="1"/>
  <c r="B9" i="1"/>
  <c r="C9" i="1"/>
  <c r="B10" i="1"/>
  <c r="C10" i="1"/>
  <c r="B11" i="1"/>
  <c r="C11" i="1"/>
  <c r="B12" i="1"/>
  <c r="C12" i="1"/>
  <c r="B13" i="1"/>
  <c r="C13" i="1"/>
  <c r="B14" i="1"/>
  <c r="C14" i="1"/>
  <c r="B15" i="1"/>
  <c r="C15" i="1"/>
  <c r="B16" i="1"/>
  <c r="C16" i="1"/>
  <c r="B17" i="1"/>
  <c r="C17" i="1"/>
  <c r="B18" i="1"/>
  <c r="C18" i="1"/>
  <c r="B19" i="1"/>
  <c r="C19" i="1"/>
  <c r="B20" i="1"/>
  <c r="C20" i="1"/>
  <c r="B21" i="1"/>
  <c r="C21" i="1"/>
  <c r="B22" i="1"/>
  <c r="C22" i="1"/>
  <c r="B23" i="1"/>
  <c r="C23" i="1"/>
  <c r="B24" i="1"/>
  <c r="C24" i="1"/>
  <c r="B25" i="1"/>
  <c r="C25" i="1"/>
  <c r="B26" i="1"/>
  <c r="C26" i="1"/>
  <c r="B27" i="1"/>
  <c r="C27" i="1"/>
  <c r="B28" i="1"/>
  <c r="C28" i="1"/>
  <c r="B29" i="1"/>
  <c r="C29" i="1"/>
  <c r="B30" i="1"/>
  <c r="C30" i="1"/>
  <c r="B31" i="1"/>
  <c r="C31" i="1"/>
  <c r="B32" i="1"/>
  <c r="C32" i="1"/>
  <c r="B33" i="1"/>
  <c r="C33" i="1"/>
  <c r="B34" i="1"/>
  <c r="C34" i="1"/>
  <c r="B35" i="1"/>
  <c r="C35" i="1"/>
  <c r="B36" i="1"/>
  <c r="C36" i="1"/>
  <c r="B37" i="1"/>
  <c r="C37" i="1"/>
  <c r="B38" i="1"/>
  <c r="C38" i="1"/>
  <c r="B39" i="1"/>
  <c r="C39" i="1"/>
  <c r="B40" i="1"/>
  <c r="C40" i="1"/>
  <c r="B41" i="1"/>
  <c r="C41" i="1"/>
  <c r="B42" i="1"/>
  <c r="C42" i="1"/>
  <c r="B43" i="1"/>
  <c r="C43" i="1"/>
  <c r="I77" i="5"/>
  <c r="I87" i="5"/>
  <c r="B1" i="6"/>
  <c r="B1" i="5"/>
  <c r="B1" i="4"/>
  <c r="B1" i="1"/>
  <c r="C68" i="6"/>
  <c r="C67" i="6"/>
  <c r="C66" i="6"/>
  <c r="C65" i="6"/>
  <c r="C64" i="6"/>
  <c r="C63" i="6"/>
  <c r="C62" i="6"/>
  <c r="C61" i="6"/>
  <c r="C60" i="6"/>
  <c r="C59" i="6"/>
  <c r="C58" i="6"/>
  <c r="C57" i="6"/>
  <c r="C56" i="6"/>
  <c r="C55" i="6"/>
  <c r="C54" i="6"/>
  <c r="C53" i="6"/>
  <c r="C52" i="6"/>
  <c r="C51" i="6"/>
  <c r="B51" i="6" s="1"/>
  <c r="C50" i="6"/>
  <c r="C49" i="6"/>
  <c r="C48" i="6"/>
  <c r="C68" i="5"/>
  <c r="C67" i="5"/>
  <c r="C66" i="5"/>
  <c r="C65" i="5"/>
  <c r="C64" i="5"/>
  <c r="C63" i="5"/>
  <c r="C62" i="5"/>
  <c r="C61" i="5"/>
  <c r="C60" i="5"/>
  <c r="C59" i="5"/>
  <c r="C58" i="5"/>
  <c r="C57" i="5"/>
  <c r="C56" i="5"/>
  <c r="C55" i="5"/>
  <c r="C54" i="5"/>
  <c r="C53" i="5"/>
  <c r="C52" i="5"/>
  <c r="C51" i="5"/>
  <c r="B51" i="5" s="1"/>
  <c r="C50" i="5"/>
  <c r="C49" i="5"/>
  <c r="C48" i="5"/>
  <c r="C68" i="4"/>
  <c r="C67" i="4"/>
  <c r="C66" i="4"/>
  <c r="C65" i="4"/>
  <c r="C64" i="4"/>
  <c r="C63" i="4"/>
  <c r="C62" i="4"/>
  <c r="C61" i="4"/>
  <c r="C60" i="4"/>
  <c r="C59" i="4"/>
  <c r="C58" i="4"/>
  <c r="C57" i="4"/>
  <c r="C56" i="4"/>
  <c r="C55" i="4"/>
  <c r="C54" i="4"/>
  <c r="C53" i="4"/>
  <c r="C52" i="4"/>
  <c r="B52" i="4" s="1"/>
  <c r="C51" i="4"/>
  <c r="B51" i="4" s="1"/>
  <c r="C50" i="4"/>
  <c r="C48" i="4"/>
  <c r="C49" i="4"/>
  <c r="C10" i="3"/>
  <c r="B51" i="1"/>
  <c r="B52" i="5" l="1"/>
  <c r="B53" i="5"/>
  <c r="B58" i="4"/>
  <c r="B66" i="4"/>
  <c r="B50" i="4"/>
  <c r="I65" i="5"/>
  <c r="I55" i="5"/>
  <c r="I57" i="5"/>
  <c r="I63" i="5"/>
  <c r="B60" i="4"/>
  <c r="I52" i="5"/>
  <c r="I58" i="5"/>
  <c r="I64" i="5"/>
  <c r="B54" i="4"/>
  <c r="I61" i="5"/>
  <c r="I54" i="5"/>
  <c r="I59" i="5"/>
  <c r="I68" i="5"/>
  <c r="B53" i="6"/>
  <c r="I62" i="5"/>
  <c r="I67" i="5"/>
  <c r="I56" i="5"/>
  <c r="I60" i="5"/>
  <c r="B58" i="6"/>
  <c r="B66" i="6"/>
  <c r="B48" i="6"/>
  <c r="B56" i="6"/>
  <c r="B64" i="6"/>
  <c r="B52" i="6"/>
  <c r="B68" i="6"/>
  <c r="B64" i="5"/>
  <c r="B62" i="5"/>
  <c r="B48" i="5"/>
  <c r="B56" i="5"/>
  <c r="B66" i="5"/>
  <c r="B50" i="5"/>
  <c r="B58" i="5"/>
  <c r="I54" i="6"/>
  <c r="I59" i="6"/>
  <c r="I60" i="6"/>
  <c r="I56" i="6"/>
  <c r="I57" i="6"/>
  <c r="I68" i="6"/>
  <c r="I52" i="6"/>
  <c r="I58" i="6"/>
  <c r="I64" i="6"/>
  <c r="B63" i="4"/>
  <c r="I62" i="6"/>
  <c r="B49" i="4"/>
  <c r="I67" i="6"/>
  <c r="I53" i="6"/>
  <c r="I55" i="6"/>
  <c r="I63" i="6"/>
  <c r="I61" i="6"/>
  <c r="B49" i="1"/>
  <c r="B66" i="1"/>
  <c r="B58" i="1"/>
  <c r="B63" i="1"/>
  <c r="B55" i="1"/>
  <c r="B62" i="1"/>
  <c r="B54" i="1"/>
  <c r="B61" i="1"/>
  <c r="B53" i="1"/>
  <c r="B68" i="1"/>
  <c r="B60" i="1"/>
  <c r="B52" i="1"/>
  <c r="B67" i="1"/>
  <c r="B59" i="1"/>
  <c r="B50" i="1"/>
  <c r="B65" i="1"/>
  <c r="B57" i="1"/>
  <c r="B48" i="1"/>
  <c r="B64" i="1"/>
  <c r="B56" i="1"/>
  <c r="B67" i="4"/>
  <c r="B56" i="4"/>
  <c r="B64" i="4"/>
  <c r="B62" i="4"/>
  <c r="B60" i="5"/>
  <c r="B54" i="5"/>
  <c r="B68" i="5"/>
  <c r="B62" i="6"/>
  <c r="B60" i="6"/>
  <c r="B55" i="6"/>
  <c r="B49" i="6"/>
  <c r="I88" i="5"/>
  <c r="I66" i="5" s="1"/>
  <c r="B57" i="5"/>
  <c r="B57" i="6"/>
  <c r="B57" i="4"/>
  <c r="B68" i="4"/>
  <c r="B63" i="5"/>
  <c r="B63" i="6"/>
  <c r="B53" i="4"/>
  <c r="B59" i="5"/>
  <c r="B54" i="6"/>
  <c r="B59" i="6"/>
  <c r="B59" i="4"/>
  <c r="B49" i="5"/>
  <c r="B65" i="5"/>
  <c r="B65" i="6"/>
  <c r="B48" i="4"/>
  <c r="B65" i="4"/>
  <c r="B55" i="5"/>
  <c r="B50" i="6"/>
  <c r="B55" i="4"/>
  <c r="B61" i="5"/>
  <c r="B61" i="6"/>
  <c r="B61" i="4"/>
  <c r="B67" i="5"/>
  <c r="B67" i="6"/>
  <c r="N6" i="3"/>
  <c r="N8" i="3"/>
  <c r="N12" i="3"/>
  <c r="N16" i="3"/>
  <c r="N19" i="3"/>
  <c r="N23" i="3"/>
  <c r="N27" i="3"/>
  <c r="N30" i="3"/>
  <c r="N33" i="3"/>
  <c r="N36" i="3"/>
  <c r="N39" i="3"/>
  <c r="N43"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N7" i="3"/>
  <c r="N10" i="3"/>
  <c r="N13" i="3"/>
  <c r="N15" i="3"/>
  <c r="N18" i="3"/>
  <c r="N21" i="3"/>
  <c r="N24" i="3"/>
  <c r="N26" i="3"/>
  <c r="N29" i="3"/>
  <c r="N31" i="3"/>
  <c r="N34" i="3"/>
  <c r="N38" i="3"/>
  <c r="N41" i="3"/>
  <c r="N42" i="3"/>
  <c r="L6" i="3"/>
  <c r="N9" i="3"/>
  <c r="N11" i="3"/>
  <c r="N14" i="3"/>
  <c r="N17" i="3"/>
  <c r="N20" i="3"/>
  <c r="N22" i="3"/>
  <c r="N25" i="3"/>
  <c r="N28" i="3"/>
  <c r="N32" i="3"/>
  <c r="N35" i="3"/>
  <c r="N37" i="3"/>
  <c r="N40" i="3"/>
  <c r="N44" i="3"/>
  <c r="I65" i="6"/>
  <c r="I66" i="6"/>
  <c r="I75" i="5"/>
  <c r="I53" i="5" s="1"/>
  <c r="H41" i="5" l="1"/>
  <c r="H43" i="5"/>
  <c r="H37" i="6"/>
  <c r="I17" i="1"/>
  <c r="H27" i="5"/>
  <c r="H38" i="5"/>
  <c r="I23" i="4"/>
  <c r="H35" i="5"/>
  <c r="H7" i="5"/>
  <c r="H12" i="5"/>
  <c r="H23" i="5"/>
  <c r="H20" i="5"/>
  <c r="H31" i="5"/>
  <c r="H28" i="5"/>
  <c r="H39" i="5"/>
  <c r="I15" i="4"/>
  <c r="H36" i="5"/>
  <c r="H8" i="5"/>
  <c r="H5" i="5"/>
  <c r="H16" i="5"/>
  <c r="H13" i="5"/>
  <c r="H24" i="5"/>
  <c r="H15" i="5"/>
  <c r="H40" i="6"/>
  <c r="H10" i="5"/>
  <c r="H21" i="5"/>
  <c r="H32" i="5"/>
  <c r="I23" i="1"/>
  <c r="H18" i="5"/>
  <c r="H29" i="5"/>
  <c r="H40" i="5"/>
  <c r="I39" i="4"/>
  <c r="H26" i="5"/>
  <c r="H37" i="5"/>
  <c r="H9" i="5"/>
  <c r="H34" i="5"/>
  <c r="H6" i="5"/>
  <c r="H17" i="5"/>
  <c r="H42" i="5"/>
  <c r="H14" i="5"/>
  <c r="H25" i="5"/>
  <c r="H11" i="5"/>
  <c r="H22" i="5"/>
  <c r="H33" i="5"/>
  <c r="H19" i="5"/>
  <c r="H30" i="5"/>
  <c r="H23" i="6"/>
  <c r="H9" i="6"/>
  <c r="H41" i="6"/>
  <c r="H34" i="6"/>
  <c r="H27" i="6"/>
  <c r="H16" i="6"/>
  <c r="H13" i="6"/>
  <c r="H6" i="6"/>
  <c r="H38" i="6"/>
  <c r="H31" i="6"/>
  <c r="H20" i="6"/>
  <c r="H17" i="6"/>
  <c r="H10" i="6"/>
  <c r="H42" i="6"/>
  <c r="H35" i="6"/>
  <c r="H24" i="6"/>
  <c r="H30" i="6"/>
  <c r="H21" i="6"/>
  <c r="H14" i="6"/>
  <c r="H7" i="6"/>
  <c r="H39" i="6"/>
  <c r="H28" i="6"/>
  <c r="H12" i="6"/>
  <c r="H25" i="6"/>
  <c r="H18" i="6"/>
  <c r="H11" i="6"/>
  <c r="H43" i="6"/>
  <c r="H32" i="6"/>
  <c r="H5" i="6"/>
  <c r="H29" i="6"/>
  <c r="H22" i="6"/>
  <c r="H15" i="6"/>
  <c r="H36" i="6"/>
  <c r="H33" i="6"/>
  <c r="H26" i="6"/>
  <c r="H19" i="6"/>
  <c r="H8" i="6"/>
  <c r="I24" i="4"/>
  <c r="I22" i="4"/>
  <c r="I7" i="4"/>
  <c r="I28" i="4"/>
  <c r="I9" i="4"/>
  <c r="I41" i="4"/>
  <c r="I26" i="4"/>
  <c r="I37" i="4"/>
  <c r="I11" i="4"/>
  <c r="I36" i="4"/>
  <c r="I13" i="4"/>
  <c r="I27" i="4"/>
  <c r="I30" i="4"/>
  <c r="I5" i="4"/>
  <c r="I31" i="4"/>
  <c r="I8" i="4"/>
  <c r="I17" i="4"/>
  <c r="I19" i="4"/>
  <c r="I34" i="4"/>
  <c r="I21" i="4"/>
  <c r="I20" i="4"/>
  <c r="I6" i="4"/>
  <c r="I43" i="4"/>
  <c r="I32" i="4"/>
  <c r="I25" i="4"/>
  <c r="I10" i="4"/>
  <c r="I42" i="4"/>
  <c r="I35" i="4"/>
  <c r="I38" i="4"/>
  <c r="I12" i="4"/>
  <c r="I40" i="4"/>
  <c r="I29" i="4"/>
  <c r="I14" i="4"/>
  <c r="I16" i="4"/>
  <c r="I33" i="4"/>
  <c r="I18" i="4"/>
  <c r="I42" i="1"/>
  <c r="G21" i="5"/>
  <c r="G28" i="6"/>
  <c r="G26" i="5"/>
  <c r="I16" i="1"/>
  <c r="I21" i="1"/>
  <c r="I10" i="1"/>
  <c r="I6" i="1"/>
  <c r="G5" i="6"/>
  <c r="I8" i="1"/>
  <c r="H14" i="4"/>
  <c r="H31" i="1"/>
  <c r="G7" i="5"/>
  <c r="I20" i="1"/>
  <c r="I25" i="1"/>
  <c r="I14" i="1"/>
  <c r="I34" i="1"/>
  <c r="I27" i="1"/>
  <c r="I15" i="1"/>
  <c r="G43" i="5"/>
  <c r="G39" i="5"/>
  <c r="I28" i="1"/>
  <c r="I29" i="1"/>
  <c r="I18" i="1"/>
  <c r="I11" i="1"/>
  <c r="I31" i="1"/>
  <c r="H7" i="4"/>
  <c r="H18" i="1"/>
  <c r="I32" i="1"/>
  <c r="I33" i="1"/>
  <c r="I22" i="1"/>
  <c r="I19" i="1"/>
  <c r="I39" i="1"/>
  <c r="H22" i="1"/>
  <c r="G12" i="5"/>
  <c r="I40" i="1"/>
  <c r="I37" i="1"/>
  <c r="I26" i="1"/>
  <c r="I35" i="1"/>
  <c r="I12" i="1"/>
  <c r="I9" i="1"/>
  <c r="I41" i="1"/>
  <c r="I30" i="1"/>
  <c r="I43" i="1"/>
  <c r="I24" i="1"/>
  <c r="G27" i="6"/>
  <c r="I13" i="1"/>
  <c r="I5" i="1"/>
  <c r="I38" i="1"/>
  <c r="I7" i="1"/>
  <c r="I36" i="1"/>
  <c r="G9" i="6"/>
  <c r="G41" i="6"/>
  <c r="G22" i="6"/>
  <c r="G32" i="6"/>
  <c r="G35" i="6"/>
  <c r="G33" i="6"/>
  <c r="G40" i="6"/>
  <c r="G13" i="6"/>
  <c r="G12" i="6"/>
  <c r="G26" i="6"/>
  <c r="G7" i="6"/>
  <c r="G39" i="6"/>
  <c r="G14" i="6"/>
  <c r="G18" i="6"/>
  <c r="G17" i="6"/>
  <c r="G36" i="6"/>
  <c r="G30" i="6"/>
  <c r="G11" i="6"/>
  <c r="G43" i="6"/>
  <c r="G31" i="6"/>
  <c r="G21" i="6"/>
  <c r="G20" i="6"/>
  <c r="G34" i="6"/>
  <c r="G15" i="6"/>
  <c r="G24" i="6"/>
  <c r="G16" i="6"/>
  <c r="G37" i="6"/>
  <c r="G25" i="6"/>
  <c r="G6" i="6"/>
  <c r="G38" i="6"/>
  <c r="G19" i="6"/>
  <c r="G8" i="6"/>
  <c r="G29" i="6"/>
  <c r="G10" i="6"/>
  <c r="G42" i="6"/>
  <c r="G23" i="6"/>
  <c r="G14" i="5"/>
  <c r="G17" i="5"/>
  <c r="G32" i="5"/>
  <c r="G18" i="5"/>
  <c r="G29" i="5"/>
  <c r="G31" i="5"/>
  <c r="G41" i="5"/>
  <c r="G36" i="5"/>
  <c r="G27" i="5"/>
  <c r="G9" i="5"/>
  <c r="G22" i="5"/>
  <c r="G25" i="5"/>
  <c r="G35" i="5"/>
  <c r="G8" i="5"/>
  <c r="G40" i="5"/>
  <c r="G30" i="5"/>
  <c r="G11" i="5"/>
  <c r="G5" i="5"/>
  <c r="G34" i="5"/>
  <c r="G15" i="5"/>
  <c r="G13" i="5"/>
  <c r="G20" i="5"/>
  <c r="G33" i="5"/>
  <c r="G16" i="5"/>
  <c r="G6" i="5"/>
  <c r="G38" i="5"/>
  <c r="G19" i="5"/>
  <c r="G37" i="5"/>
  <c r="G24" i="5"/>
  <c r="G10" i="5"/>
  <c r="G42" i="5"/>
  <c r="G23" i="5"/>
  <c r="G28" i="5"/>
  <c r="H33" i="4"/>
  <c r="H11" i="4"/>
  <c r="H43" i="4"/>
  <c r="H32" i="4"/>
  <c r="H37" i="4"/>
  <c r="H22" i="4"/>
  <c r="H18" i="4"/>
  <c r="H15" i="4"/>
  <c r="H25" i="4"/>
  <c r="H36" i="4"/>
  <c r="H5" i="4"/>
  <c r="H26" i="4"/>
  <c r="H28" i="4"/>
  <c r="H19" i="4"/>
  <c r="H8" i="4"/>
  <c r="H40" i="4"/>
  <c r="H29" i="4"/>
  <c r="H30" i="4"/>
  <c r="H23" i="4"/>
  <c r="H12" i="4"/>
  <c r="H9" i="4"/>
  <c r="H41" i="4"/>
  <c r="H34" i="4"/>
  <c r="H27" i="4"/>
  <c r="H16" i="4"/>
  <c r="H13" i="4"/>
  <c r="H6" i="4"/>
  <c r="H38" i="4"/>
  <c r="H39" i="4"/>
  <c r="H31" i="4"/>
  <c r="H20" i="4"/>
  <c r="H17" i="4"/>
  <c r="H10" i="4"/>
  <c r="H42" i="4"/>
  <c r="H35" i="4"/>
  <c r="H24" i="4"/>
  <c r="H21" i="4"/>
  <c r="H5" i="1"/>
  <c r="H41" i="1"/>
  <c r="H35" i="1"/>
  <c r="H28" i="1"/>
  <c r="H13" i="1"/>
  <c r="H26" i="1"/>
  <c r="H43" i="1"/>
  <c r="H24" i="1"/>
  <c r="H9" i="1"/>
  <c r="H32" i="1"/>
  <c r="H17" i="1"/>
  <c r="H15" i="1"/>
  <c r="H30" i="1"/>
  <c r="H27" i="1"/>
  <c r="J18" i="4"/>
  <c r="F10" i="6"/>
  <c r="H36" i="1"/>
  <c r="H21" i="1"/>
  <c r="H39" i="1"/>
  <c r="H34" i="1"/>
  <c r="H7" i="1"/>
  <c r="H20" i="1"/>
  <c r="H8" i="1"/>
  <c r="H40" i="1"/>
  <c r="H25" i="1"/>
  <c r="H6" i="1"/>
  <c r="H38" i="1"/>
  <c r="H19" i="1"/>
  <c r="H37" i="1"/>
  <c r="H12" i="1"/>
  <c r="H29" i="1"/>
  <c r="H10" i="1"/>
  <c r="H42" i="1"/>
  <c r="H23" i="1"/>
  <c r="H16" i="1"/>
  <c r="H33" i="1"/>
  <c r="H14" i="1"/>
  <c r="H11" i="1"/>
  <c r="F9" i="1"/>
  <c r="K10" i="3" s="1"/>
  <c r="J35" i="1"/>
  <c r="F40" i="1"/>
  <c r="K41" i="3" s="1"/>
  <c r="F20" i="1"/>
  <c r="K21" i="3" s="1"/>
  <c r="G24" i="1"/>
  <c r="E9" i="5"/>
  <c r="M10" i="3" s="1"/>
  <c r="E30" i="5"/>
  <c r="M31" i="3" s="1"/>
  <c r="E18" i="5"/>
  <c r="M19" i="3" s="1"/>
  <c r="E6" i="5"/>
  <c r="M7" i="3" s="1"/>
  <c r="F9" i="5"/>
  <c r="F42" i="5"/>
  <c r="F6" i="4"/>
  <c r="J11" i="1"/>
  <c r="G11" i="1"/>
  <c r="J13" i="4"/>
  <c r="I13" i="5"/>
  <c r="G25" i="4"/>
  <c r="I43" i="5"/>
  <c r="I25" i="5"/>
  <c r="F35" i="6"/>
  <c r="F15" i="1"/>
  <c r="K16" i="3" s="1"/>
  <c r="E15" i="6"/>
  <c r="J37" i="4"/>
  <c r="J40" i="4"/>
  <c r="F19" i="5"/>
  <c r="E33" i="5"/>
  <c r="M34" i="3" s="1"/>
  <c r="F8" i="4"/>
  <c r="F37" i="6"/>
  <c r="J5" i="1"/>
  <c r="G23" i="1"/>
  <c r="E20" i="5"/>
  <c r="M21" i="3" s="1"/>
  <c r="F34" i="1"/>
  <c r="K35" i="3" s="1"/>
  <c r="G7" i="1"/>
  <c r="G26" i="4"/>
  <c r="F33" i="6"/>
  <c r="F17" i="6"/>
  <c r="J6" i="1"/>
  <c r="G19" i="4"/>
  <c r="F8" i="5"/>
  <c r="E26" i="6"/>
  <c r="F32" i="5"/>
  <c r="F42" i="1"/>
  <c r="K43" i="3" s="1"/>
  <c r="E16" i="6"/>
  <c r="G27" i="1"/>
  <c r="F32" i="4"/>
  <c r="G31" i="4"/>
  <c r="F15" i="4"/>
  <c r="J12" i="4"/>
  <c r="J38" i="4"/>
  <c r="J7" i="1"/>
  <c r="I31" i="5"/>
  <c r="F18" i="1"/>
  <c r="K19" i="3" s="1"/>
  <c r="F42" i="6"/>
  <c r="F35" i="4"/>
  <c r="G5" i="4"/>
  <c r="E32" i="6"/>
  <c r="G28" i="4"/>
  <c r="I9" i="5"/>
  <c r="F11" i="1"/>
  <c r="K12" i="3" s="1"/>
  <c r="E34" i="6"/>
  <c r="J29" i="1"/>
  <c r="E27" i="6"/>
  <c r="E16" i="5"/>
  <c r="M17" i="3" s="1"/>
  <c r="I40" i="5"/>
  <c r="G21" i="4"/>
  <c r="F41" i="4"/>
  <c r="F30" i="1"/>
  <c r="K31" i="3" s="1"/>
  <c r="O31" i="3" s="1"/>
  <c r="G8" i="1"/>
  <c r="G33" i="1"/>
  <c r="G36" i="4"/>
  <c r="F12" i="6"/>
  <c r="F5" i="5"/>
  <c r="F29" i="5"/>
  <c r="J14" i="4"/>
  <c r="G34" i="4"/>
  <c r="F19" i="1"/>
  <c r="K20" i="3" s="1"/>
  <c r="F43" i="1"/>
  <c r="K44" i="3" s="1"/>
  <c r="F32" i="1"/>
  <c r="K33" i="3" s="1"/>
  <c r="G20" i="4"/>
  <c r="G36" i="1"/>
  <c r="E25" i="6"/>
  <c r="F14" i="5"/>
  <c r="J11" i="4"/>
  <c r="F41" i="1"/>
  <c r="K42" i="3" s="1"/>
  <c r="F6" i="6"/>
  <c r="F22" i="6"/>
  <c r="F38" i="6"/>
  <c r="J12" i="1"/>
  <c r="F29" i="1"/>
  <c r="K30" i="3" s="1"/>
  <c r="E11" i="6"/>
  <c r="F31" i="6"/>
  <c r="E8" i="5"/>
  <c r="M9" i="3" s="1"/>
  <c r="I20" i="5"/>
  <c r="E28" i="5"/>
  <c r="M29" i="3" s="1"/>
  <c r="F40" i="5"/>
  <c r="G13" i="4"/>
  <c r="F21" i="4"/>
  <c r="G33" i="4"/>
  <c r="F6" i="1"/>
  <c r="K7" i="3" s="1"/>
  <c r="O7" i="3" s="1"/>
  <c r="G18" i="1"/>
  <c r="G30" i="1"/>
  <c r="G42" i="1"/>
  <c r="F15" i="5"/>
  <c r="G40" i="4"/>
  <c r="J33" i="1"/>
  <c r="J8" i="4"/>
  <c r="F36" i="4"/>
  <c r="J37" i="1"/>
  <c r="E12" i="6"/>
  <c r="F28" i="6"/>
  <c r="E5" i="5"/>
  <c r="M6" i="3" s="1"/>
  <c r="I21" i="5"/>
  <c r="I33" i="5"/>
  <c r="F41" i="5"/>
  <c r="G14" i="4"/>
  <c r="J26" i="4"/>
  <c r="F34" i="4"/>
  <c r="J19" i="1"/>
  <c r="G35" i="1"/>
  <c r="J43" i="1"/>
  <c r="G16" i="1"/>
  <c r="G40" i="1"/>
  <c r="F39" i="5"/>
  <c r="G32" i="4"/>
  <c r="I10" i="5"/>
  <c r="F43" i="4"/>
  <c r="J36" i="1"/>
  <c r="F13" i="6"/>
  <c r="F29" i="6"/>
  <c r="I6" i="5"/>
  <c r="I18" i="5"/>
  <c r="I30" i="5"/>
  <c r="E38" i="5"/>
  <c r="M39" i="3" s="1"/>
  <c r="G11" i="4"/>
  <c r="G23" i="4"/>
  <c r="F31" i="5"/>
  <c r="E11" i="5"/>
  <c r="M12" i="3" s="1"/>
  <c r="O12" i="3" s="1"/>
  <c r="E18" i="6"/>
  <c r="F11" i="5"/>
  <c r="F11" i="6"/>
  <c r="E43" i="6"/>
  <c r="F28" i="5"/>
  <c r="F9" i="4"/>
  <c r="J33" i="4"/>
  <c r="G14" i="1"/>
  <c r="J38" i="1"/>
  <c r="F16" i="4"/>
  <c r="E35" i="5"/>
  <c r="M36" i="3" s="1"/>
  <c r="G37" i="1"/>
  <c r="E28" i="6"/>
  <c r="E21" i="5"/>
  <c r="M22" i="3" s="1"/>
  <c r="E41" i="5"/>
  <c r="M42" i="3" s="1"/>
  <c r="J22" i="4"/>
  <c r="G31" i="1"/>
  <c r="F16" i="1"/>
  <c r="K17" i="3" s="1"/>
  <c r="I39" i="5"/>
  <c r="G43" i="4"/>
  <c r="E9" i="6"/>
  <c r="E41" i="6"/>
  <c r="E26" i="5"/>
  <c r="M27" i="3" s="1"/>
  <c r="F38" i="5"/>
  <c r="F19" i="4"/>
  <c r="E31" i="5"/>
  <c r="M32" i="3" s="1"/>
  <c r="I26" i="5"/>
  <c r="E6" i="6"/>
  <c r="E22" i="6"/>
  <c r="E38" i="6"/>
  <c r="G12" i="1"/>
  <c r="G41" i="1"/>
  <c r="F15" i="6"/>
  <c r="E31" i="6"/>
  <c r="I8" i="5"/>
  <c r="F20" i="5"/>
  <c r="I32" i="5"/>
  <c r="E40" i="5"/>
  <c r="M41" i="3" s="1"/>
  <c r="F13" i="4"/>
  <c r="J25" i="4"/>
  <c r="F33" i="4"/>
  <c r="G6" i="1"/>
  <c r="J18" i="1"/>
  <c r="J30" i="1"/>
  <c r="J42" i="1"/>
  <c r="E15" i="5"/>
  <c r="M16" i="3" s="1"/>
  <c r="F40" i="4"/>
  <c r="J15" i="1"/>
  <c r="F12" i="1"/>
  <c r="K13" i="3" s="1"/>
  <c r="G8" i="4"/>
  <c r="F5" i="1"/>
  <c r="K6" i="3" s="1"/>
  <c r="F37" i="1"/>
  <c r="K38" i="3" s="1"/>
  <c r="F16" i="6"/>
  <c r="F32" i="6"/>
  <c r="F13" i="5"/>
  <c r="F21" i="5"/>
  <c r="F33" i="5"/>
  <c r="G6" i="4"/>
  <c r="F14" i="4"/>
  <c r="F26" i="4"/>
  <c r="F38" i="4"/>
  <c r="G19" i="1"/>
  <c r="F35" i="1"/>
  <c r="K36" i="3" s="1"/>
  <c r="J31" i="4"/>
  <c r="J16" i="1"/>
  <c r="J40" i="1"/>
  <c r="E39" i="5"/>
  <c r="M40" i="3" s="1"/>
  <c r="J32" i="4"/>
  <c r="I5" i="5"/>
  <c r="G20" i="1"/>
  <c r="F36" i="1"/>
  <c r="K37" i="3" s="1"/>
  <c r="E13" i="6"/>
  <c r="E29" i="6"/>
  <c r="F6" i="5"/>
  <c r="F18" i="5"/>
  <c r="F30" i="5"/>
  <c r="E42" i="5"/>
  <c r="M43" i="3" s="1"/>
  <c r="O43" i="3" s="1"/>
  <c r="F11" i="4"/>
  <c r="J28" i="4"/>
  <c r="E23" i="5"/>
  <c r="M24" i="3" s="1"/>
  <c r="F26" i="6"/>
  <c r="G35" i="4"/>
  <c r="E35" i="6"/>
  <c r="E32" i="5"/>
  <c r="M33" i="3" s="1"/>
  <c r="O33" i="3" s="1"/>
  <c r="F25" i="4"/>
  <c r="G34" i="1"/>
  <c r="G13" i="1"/>
  <c r="G5" i="1"/>
  <c r="E36" i="6"/>
  <c r="E37" i="5"/>
  <c r="M38" i="3" s="1"/>
  <c r="O38" i="3" s="1"/>
  <c r="F30" i="4"/>
  <c r="J39" i="1"/>
  <c r="F25" i="1"/>
  <c r="K26" i="3" s="1"/>
  <c r="O26" i="3" s="1"/>
  <c r="G9" i="1"/>
  <c r="E10" i="5"/>
  <c r="M11" i="3" s="1"/>
  <c r="I42" i="5"/>
  <c r="F28" i="4"/>
  <c r="G26" i="1"/>
  <c r="F23" i="5"/>
  <c r="F14" i="6"/>
  <c r="F30" i="6"/>
  <c r="E7" i="5"/>
  <c r="M8" i="3" s="1"/>
  <c r="I15" i="5"/>
  <c r="J35" i="4"/>
  <c r="I11" i="5"/>
  <c r="E19" i="6"/>
  <c r="F39" i="6"/>
  <c r="E12" i="5"/>
  <c r="M13" i="3" s="1"/>
  <c r="F24" i="5"/>
  <c r="I36" i="5"/>
  <c r="F5" i="4"/>
  <c r="G17" i="4"/>
  <c r="J29" i="4"/>
  <c r="F37" i="4"/>
  <c r="F10" i="1"/>
  <c r="K11" i="3" s="1"/>
  <c r="J22" i="1"/>
  <c r="J34" i="1"/>
  <c r="E43" i="5"/>
  <c r="M44" i="3" s="1"/>
  <c r="J13" i="1"/>
  <c r="I19" i="5"/>
  <c r="G24" i="4"/>
  <c r="G21" i="1"/>
  <c r="J23" i="4"/>
  <c r="E20" i="6"/>
  <c r="F36" i="6"/>
  <c r="E17" i="5"/>
  <c r="M18" i="3" s="1"/>
  <c r="F25" i="5"/>
  <c r="I37" i="5"/>
  <c r="J10" i="4"/>
  <c r="F18" i="4"/>
  <c r="J30" i="4"/>
  <c r="J42" i="4"/>
  <c r="J27" i="1"/>
  <c r="F39" i="1"/>
  <c r="K40" i="3" s="1"/>
  <c r="O40" i="3" s="1"/>
  <c r="J39" i="4"/>
  <c r="F24" i="1"/>
  <c r="K25" i="3" s="1"/>
  <c r="I27" i="5"/>
  <c r="G12" i="4"/>
  <c r="G25" i="1"/>
  <c r="F27" i="4"/>
  <c r="G28" i="1"/>
  <c r="F5" i="6"/>
  <c r="F21" i="6"/>
  <c r="F10" i="5"/>
  <c r="I22" i="5"/>
  <c r="F34" i="5"/>
  <c r="J7" i="4"/>
  <c r="J15" i="4"/>
  <c r="F17" i="1"/>
  <c r="K18" i="3" s="1"/>
  <c r="J23" i="1"/>
  <c r="E23" i="6"/>
  <c r="E10" i="6"/>
  <c r="J9" i="1"/>
  <c r="F19" i="6"/>
  <c r="I24" i="5"/>
  <c r="F17" i="4"/>
  <c r="G10" i="1"/>
  <c r="F43" i="5"/>
  <c r="J24" i="4"/>
  <c r="F20" i="6"/>
  <c r="E25" i="5"/>
  <c r="M26" i="3" s="1"/>
  <c r="G18" i="4"/>
  <c r="G38" i="4"/>
  <c r="J24" i="1"/>
  <c r="G27" i="4"/>
  <c r="E17" i="6"/>
  <c r="E22" i="5"/>
  <c r="M23" i="3" s="1"/>
  <c r="G15" i="4"/>
  <c r="I12" i="5"/>
  <c r="J41" i="1"/>
  <c r="E14" i="6"/>
  <c r="E30" i="6"/>
  <c r="I7" i="5"/>
  <c r="I23" i="5"/>
  <c r="F7" i="6"/>
  <c r="F23" i="6"/>
  <c r="E39" i="6"/>
  <c r="I16" i="5"/>
  <c r="E24" i="5"/>
  <c r="M25" i="3" s="1"/>
  <c r="F36" i="5"/>
  <c r="G9" i="4"/>
  <c r="J17" i="4"/>
  <c r="G29" i="4"/>
  <c r="J41" i="4"/>
  <c r="F14" i="1"/>
  <c r="K15" i="3" s="1"/>
  <c r="F22" i="1"/>
  <c r="K23" i="3" s="1"/>
  <c r="O23" i="3" s="1"/>
  <c r="F38" i="1"/>
  <c r="K39" i="3" s="1"/>
  <c r="F8" i="1"/>
  <c r="K9" i="3" s="1"/>
  <c r="J16" i="4"/>
  <c r="F13" i="1"/>
  <c r="K14" i="3" s="1"/>
  <c r="I35" i="5"/>
  <c r="F24" i="4"/>
  <c r="J21" i="1"/>
  <c r="E8" i="6"/>
  <c r="E24" i="6"/>
  <c r="F40" i="6"/>
  <c r="I17" i="5"/>
  <c r="E29" i="5"/>
  <c r="M30" i="3" s="1"/>
  <c r="F37" i="5"/>
  <c r="F10" i="4"/>
  <c r="G22" i="4"/>
  <c r="G30" i="4"/>
  <c r="G42" i="4"/>
  <c r="J31" i="1"/>
  <c r="G39" i="1"/>
  <c r="G39" i="4"/>
  <c r="G32" i="1"/>
  <c r="F27" i="5"/>
  <c r="F20" i="4"/>
  <c r="J25" i="1"/>
  <c r="J27" i="4"/>
  <c r="J28" i="1"/>
  <c r="E5" i="6"/>
  <c r="E21" i="6"/>
  <c r="E37" i="6"/>
  <c r="E14" i="5"/>
  <c r="M15" i="3" s="1"/>
  <c r="F22" i="5"/>
  <c r="I34" i="5"/>
  <c r="G7" i="4"/>
  <c r="J19" i="4"/>
  <c r="J17" i="1"/>
  <c r="F7" i="1"/>
  <c r="K8" i="3" s="1"/>
  <c r="E42" i="6"/>
  <c r="J26" i="1"/>
  <c r="F12" i="5"/>
  <c r="J5" i="4"/>
  <c r="G37" i="4"/>
  <c r="G22" i="1"/>
  <c r="E19" i="5"/>
  <c r="M20" i="3" s="1"/>
  <c r="F23" i="4"/>
  <c r="E13" i="5"/>
  <c r="M14" i="3" s="1"/>
  <c r="J6" i="4"/>
  <c r="F27" i="1"/>
  <c r="K28" i="3" s="1"/>
  <c r="F31" i="4"/>
  <c r="F12" i="4"/>
  <c r="J20" i="1"/>
  <c r="E33" i="6"/>
  <c r="E34" i="5"/>
  <c r="M35" i="3" s="1"/>
  <c r="O35" i="3" s="1"/>
  <c r="J10" i="1"/>
  <c r="F18" i="6"/>
  <c r="F34" i="6"/>
  <c r="F7" i="5"/>
  <c r="G29" i="1"/>
  <c r="E7" i="6"/>
  <c r="F27" i="6"/>
  <c r="F43" i="6"/>
  <c r="F16" i="5"/>
  <c r="I28" i="5"/>
  <c r="E36" i="5"/>
  <c r="M37" i="3" s="1"/>
  <c r="J9" i="4"/>
  <c r="J21" i="4"/>
  <c r="F29" i="4"/>
  <c r="G41" i="4"/>
  <c r="J14" i="1"/>
  <c r="F26" i="1"/>
  <c r="K27" i="3" s="1"/>
  <c r="O27" i="3" s="1"/>
  <c r="G38" i="1"/>
  <c r="J8" i="1"/>
  <c r="G16" i="4"/>
  <c r="F33" i="1"/>
  <c r="K34" i="3" s="1"/>
  <c r="O34" i="3" s="1"/>
  <c r="F35" i="5"/>
  <c r="J36" i="4"/>
  <c r="F21" i="1"/>
  <c r="K22" i="3" s="1"/>
  <c r="O22" i="3" s="1"/>
  <c r="F8" i="6"/>
  <c r="F24" i="6"/>
  <c r="E40" i="6"/>
  <c r="F17" i="5"/>
  <c r="I29" i="5"/>
  <c r="I41" i="5"/>
  <c r="G10" i="4"/>
  <c r="F22" i="4"/>
  <c r="J34" i="4"/>
  <c r="F42" i="4"/>
  <c r="F31" i="1"/>
  <c r="K32" i="3" s="1"/>
  <c r="G43" i="1"/>
  <c r="F39" i="4"/>
  <c r="J32" i="1"/>
  <c r="E27" i="5"/>
  <c r="M28" i="3" s="1"/>
  <c r="J20" i="4"/>
  <c r="F23" i="1"/>
  <c r="K24" i="3" s="1"/>
  <c r="J43" i="4"/>
  <c r="F28" i="1"/>
  <c r="K29" i="3" s="1"/>
  <c r="O29" i="3" s="1"/>
  <c r="F9" i="6"/>
  <c r="F25" i="6"/>
  <c r="F41" i="6"/>
  <c r="I14" i="5"/>
  <c r="F26" i="5"/>
  <c r="I38" i="5"/>
  <c r="F7" i="4"/>
  <c r="G17" i="1"/>
  <c r="G15" i="1"/>
  <c r="I24" i="6"/>
  <c r="I42" i="6"/>
  <c r="I29" i="6"/>
  <c r="I5" i="6"/>
  <c r="I31" i="6"/>
  <c r="I8" i="6"/>
  <c r="I40" i="6"/>
  <c r="I33" i="6"/>
  <c r="I26" i="6"/>
  <c r="I17" i="6"/>
  <c r="I35" i="6"/>
  <c r="I14" i="6"/>
  <c r="I37" i="6"/>
  <c r="I23" i="6"/>
  <c r="I19" i="6"/>
  <c r="I21" i="6"/>
  <c r="I39" i="6"/>
  <c r="I27" i="6"/>
  <c r="I32" i="6"/>
  <c r="I41" i="6"/>
  <c r="I10" i="6"/>
  <c r="I18" i="6"/>
  <c r="I25" i="6"/>
  <c r="I28" i="6"/>
  <c r="I7" i="6"/>
  <c r="I9" i="6"/>
  <c r="I43" i="6"/>
  <c r="I36" i="6"/>
  <c r="I16" i="6"/>
  <c r="I6" i="6"/>
  <c r="I12" i="6"/>
  <c r="I20" i="6"/>
  <c r="I15" i="6"/>
  <c r="I34" i="6"/>
  <c r="I11" i="6"/>
  <c r="I30" i="6"/>
  <c r="I22" i="6"/>
  <c r="I13" i="6"/>
  <c r="I38" i="6"/>
  <c r="O37" i="3"/>
  <c r="O21" i="3"/>
  <c r="L45" i="3"/>
  <c r="N45" i="3"/>
  <c r="O19" i="3"/>
  <c r="O30" i="3" l="1"/>
  <c r="O6" i="3"/>
  <c r="O44" i="3"/>
  <c r="O18" i="3"/>
  <c r="O36" i="3"/>
  <c r="O42" i="3"/>
  <c r="O20" i="3"/>
  <c r="O14" i="3"/>
  <c r="O9" i="3"/>
  <c r="O25" i="3"/>
  <c r="O10" i="3"/>
  <c r="O24" i="3"/>
  <c r="O15" i="3"/>
  <c r="O16" i="3"/>
  <c r="O41" i="3"/>
  <c r="O39" i="3"/>
  <c r="O28" i="3"/>
  <c r="M45" i="3"/>
  <c r="O17" i="3"/>
  <c r="O13" i="3"/>
  <c r="O32" i="3"/>
  <c r="O11" i="3"/>
  <c r="O8" i="3"/>
  <c r="K45" i="3"/>
  <c r="O4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00000000-0006-0000-0000-000001000000}">
      <text>
        <r>
          <rPr>
            <sz val="10"/>
            <color indexed="81"/>
            <rFont val="ＭＳ Ｐゴシック"/>
            <family val="3"/>
            <charset val="128"/>
          </rPr>
          <t>試算する観光客数を、県外客／県内客および宿泊旅行／日帰り旅行に分けて入力してください。</t>
        </r>
      </text>
    </comment>
    <comment ref="G5" authorId="0" shapeId="0" xr:uid="{00000000-0006-0000-0000-000002000000}">
      <text>
        <r>
          <rPr>
            <sz val="10"/>
            <color indexed="81"/>
            <rFont val="ＭＳ Ｐゴシック"/>
            <family val="3"/>
            <charset val="128"/>
          </rPr>
          <t>試算する観光消費額の対象年を、ドロップダウンリストのなかから選択してください。2020～2024年に対応しています。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100-000001000000}">
      <text>
        <r>
          <rPr>
            <sz val="10"/>
            <color indexed="81"/>
            <rFont val="ＭＳ Ｐゴシック"/>
            <family val="3"/>
            <charset val="128"/>
          </rPr>
          <t>【注】
下表による鳥取県への観光客の1人あたり平均消費額を、「令和2年（2020年）鳥取県産業連関表」の部門（産業）分類に合わせて組替えたもの。</t>
        </r>
      </text>
    </comment>
    <comment ref="B45" authorId="0" shapeId="0" xr:uid="{00000000-0006-0000-0100-000002000000}">
      <text>
        <r>
          <rPr>
            <sz val="10"/>
            <color indexed="81"/>
            <rFont val="ＭＳ Ｐゴシック"/>
            <family val="3"/>
            <charset val="128"/>
          </rPr>
          <t>【出典】
観光客入込動態調査によるアンケート調査結果より、鳥取県統計課が推計したもの。
【注】
県外客、宿泊ありのもの。
「土産代等」の内訳は観光庁「旅行・観光消費動向調査」による旅行消費額（全国値）で按分。詳細は下表を参照。</t>
        </r>
      </text>
    </comment>
    <comment ref="C47" authorId="0" shapeId="0" xr:uid="{00000000-0006-0000-0100-000003000000}">
      <text>
        <r>
          <rPr>
            <sz val="10"/>
            <color indexed="81"/>
            <rFont val="ＭＳ Ｐゴシック"/>
            <family val="3"/>
            <charset val="128"/>
          </rPr>
          <t>右列の消費項目に対応する「令和2年（2020年）鳥取県産業連関表」の部門名を、ドロップダウンリストのなかから選択してください。</t>
        </r>
      </text>
    </comment>
    <comment ref="B70" authorId="0" shapeId="0" xr:uid="{00000000-0006-0000-0100-000004000000}">
      <text>
        <r>
          <rPr>
            <sz val="10"/>
            <color indexed="81"/>
            <rFont val="ＭＳ Ｐゴシック"/>
            <family val="3"/>
            <charset val="128"/>
          </rPr>
          <t>「土産代等」を、より詳細な消費項目に按分するための指標（全国値）。
【出典】
観光庁「旅行・観光消費動向調査」
https://www.mlit.go.jp/kankocho/siryou/toukei/shouhidoukou.html
【注】
旅行の種類が、国内旅行、宿泊あり、「観光・レクリエーション」目的のもの。旅行中の消費で、参加費・交通費・宿泊費・飲食費を除く消費品目を抜粋。
なお、2018年調査より一部の消費項目が統合されたため、同年以降については、当該項目を2017年値の比率を用いて以前の項目へ按分した。</t>
        </r>
      </text>
    </comment>
    <comment ref="F73" authorId="0" shapeId="0" xr:uid="{00000000-0006-0000-0100-000007000000}">
      <text>
        <r>
          <rPr>
            <sz val="10"/>
            <color indexed="81"/>
            <rFont val="ＭＳ Ｐゴシック"/>
            <family val="3"/>
            <charset val="128"/>
          </rPr>
          <t>「買物代」</t>
        </r>
      </text>
    </comment>
    <comment ref="G73" authorId="0" shapeId="0" xr:uid="{00000000-0006-0000-0100-000008000000}">
      <text>
        <r>
          <rPr>
            <sz val="10"/>
            <color indexed="81"/>
            <rFont val="ＭＳ Ｐゴシック"/>
            <family val="3"/>
            <charset val="128"/>
          </rPr>
          <t>「買物代」</t>
        </r>
      </text>
    </comment>
    <comment ref="H73" authorId="0" shapeId="0" xr:uid="{B597AD70-46DB-47AB-A85F-69F6F7E20185}">
      <text>
        <r>
          <rPr>
            <sz val="10"/>
            <color indexed="81"/>
            <rFont val="ＭＳ Ｐゴシック"/>
            <family val="3"/>
            <charset val="128"/>
          </rPr>
          <t>「買物代」</t>
        </r>
      </text>
    </comment>
    <comment ref="I73" authorId="0" shapeId="0" xr:uid="{6643093E-5776-4CA6-AFE0-CD76426E5F59}">
      <text>
        <r>
          <rPr>
            <sz val="10"/>
            <color indexed="81"/>
            <rFont val="ＭＳ Ｐゴシック"/>
            <family val="3"/>
            <charset val="128"/>
          </rPr>
          <t>「買物代」</t>
        </r>
      </text>
    </comment>
    <comment ref="J73" authorId="0" shapeId="0" xr:uid="{00000000-0006-0000-0100-000009000000}">
      <text>
        <r>
          <rPr>
            <sz val="10"/>
            <color indexed="81"/>
            <rFont val="ＭＳ Ｐゴシック"/>
            <family val="3"/>
            <charset val="128"/>
          </rPr>
          <t>「買物代」</t>
        </r>
      </text>
    </comment>
    <comment ref="F79" authorId="0" shapeId="0" xr:uid="{00000000-0006-0000-0100-00000C000000}">
      <text>
        <r>
          <rPr>
            <sz val="10"/>
            <color indexed="81"/>
            <rFont val="ＭＳ Ｐゴシック"/>
            <family val="3"/>
            <charset val="128"/>
          </rPr>
          <t>「その他食料品・飲料・酒・たばこ」</t>
        </r>
      </text>
    </comment>
    <comment ref="G79" authorId="0" shapeId="0" xr:uid="{00000000-0006-0000-0100-00000D000000}">
      <text>
        <r>
          <rPr>
            <sz val="10"/>
            <color indexed="81"/>
            <rFont val="ＭＳ Ｐゴシック"/>
            <family val="3"/>
            <charset val="128"/>
          </rPr>
          <t>「その他食料品・飲料・酒・たばこ」</t>
        </r>
      </text>
    </comment>
    <comment ref="H79" authorId="0" shapeId="0" xr:uid="{9B216862-641E-486D-ABF0-37411316A728}">
      <text>
        <r>
          <rPr>
            <sz val="10"/>
            <color indexed="81"/>
            <rFont val="ＭＳ Ｐゴシック"/>
            <family val="3"/>
            <charset val="128"/>
          </rPr>
          <t>「その他食料品・飲料・酒・たばこ」</t>
        </r>
      </text>
    </comment>
    <comment ref="I79" authorId="0" shapeId="0" xr:uid="{95B193FE-3250-4898-941A-55112ADD861B}">
      <text>
        <r>
          <rPr>
            <sz val="10"/>
            <color indexed="81"/>
            <rFont val="ＭＳ Ｐゴシック"/>
            <family val="3"/>
            <charset val="128"/>
          </rPr>
          <t>「その他食料品・飲料・酒・たばこ」</t>
        </r>
      </text>
    </comment>
    <comment ref="J79" authorId="0" shapeId="0" xr:uid="{00000000-0006-0000-0100-00000E000000}">
      <text>
        <r>
          <rPr>
            <sz val="10"/>
            <color indexed="81"/>
            <rFont val="ＭＳ Ｐゴシック"/>
            <family val="3"/>
            <charset val="128"/>
          </rPr>
          <t>「その他食料品・飲料・酒・たばこ」</t>
        </r>
      </text>
    </comment>
    <comment ref="F80" authorId="0" shapeId="0" xr:uid="{00000000-0006-0000-0100-000011000000}">
      <text>
        <r>
          <rPr>
            <sz val="10"/>
            <color indexed="81"/>
            <rFont val="ＭＳ Ｐゴシック"/>
            <family val="3"/>
            <charset val="128"/>
          </rPr>
          <t>「衣類・帽子・ハンカチなど繊維製品」</t>
        </r>
      </text>
    </comment>
    <comment ref="G80" authorId="0" shapeId="0" xr:uid="{00000000-0006-0000-0100-000012000000}">
      <text>
        <r>
          <rPr>
            <sz val="10"/>
            <color indexed="81"/>
            <rFont val="ＭＳ Ｐゴシック"/>
            <family val="3"/>
            <charset val="128"/>
          </rPr>
          <t>「衣類・帽子・ハンカチなど繊維製品」</t>
        </r>
      </text>
    </comment>
    <comment ref="H80" authorId="0" shapeId="0" xr:uid="{D47749D7-AC6D-4BE3-ACE1-AF5DA087BF74}">
      <text>
        <r>
          <rPr>
            <sz val="10"/>
            <color indexed="81"/>
            <rFont val="ＭＳ Ｐゴシック"/>
            <family val="3"/>
            <charset val="128"/>
          </rPr>
          <t>「衣類・帽子・ハンカチなど繊維製品」</t>
        </r>
      </text>
    </comment>
    <comment ref="I80" authorId="0" shapeId="0" xr:uid="{E2D4E968-1AC7-4B06-B361-E62CBC698673}">
      <text>
        <r>
          <rPr>
            <sz val="10"/>
            <color indexed="81"/>
            <rFont val="ＭＳ Ｐゴシック"/>
            <family val="3"/>
            <charset val="128"/>
          </rPr>
          <t>「衣類・帽子・ハンカチなど繊維製品」</t>
        </r>
      </text>
    </comment>
    <comment ref="J80" authorId="0" shapeId="0" xr:uid="{00000000-0006-0000-0100-000013000000}">
      <text>
        <r>
          <rPr>
            <sz val="10"/>
            <color indexed="81"/>
            <rFont val="ＭＳ Ｐゴシック"/>
            <family val="3"/>
            <charset val="128"/>
          </rPr>
          <t>「衣類・帽子・ハンカチなど繊維製品」</t>
        </r>
      </text>
    </comment>
    <comment ref="F81" authorId="0" shapeId="0" xr:uid="{00000000-0006-0000-0100-000016000000}">
      <text>
        <r>
          <rPr>
            <sz val="10"/>
            <color indexed="81"/>
            <rFont val="ＭＳ Ｐゴシック"/>
            <family val="3"/>
            <charset val="128"/>
          </rPr>
          <t>「靴・かばんなど皮革製品」</t>
        </r>
      </text>
    </comment>
    <comment ref="G81" authorId="0" shapeId="0" xr:uid="{00000000-0006-0000-0100-000017000000}">
      <text>
        <r>
          <rPr>
            <sz val="10"/>
            <color indexed="81"/>
            <rFont val="ＭＳ Ｐゴシック"/>
            <family val="3"/>
            <charset val="128"/>
          </rPr>
          <t>「靴・かばんなど皮革製品」</t>
        </r>
      </text>
    </comment>
    <comment ref="H81" authorId="0" shapeId="0" xr:uid="{52FEDB9A-E43C-4017-88EF-DC56FCF5837D}">
      <text>
        <r>
          <rPr>
            <sz val="10"/>
            <color indexed="81"/>
            <rFont val="ＭＳ Ｐゴシック"/>
            <family val="3"/>
            <charset val="128"/>
          </rPr>
          <t>「靴・かばんなど皮革製品」</t>
        </r>
      </text>
    </comment>
    <comment ref="I81" authorId="0" shapeId="0" xr:uid="{A565D070-01D4-4513-8152-18CF6C83F6B6}">
      <text>
        <r>
          <rPr>
            <sz val="10"/>
            <color indexed="81"/>
            <rFont val="ＭＳ Ｐゴシック"/>
            <family val="3"/>
            <charset val="128"/>
          </rPr>
          <t>「靴・かばんなど皮革製品」</t>
        </r>
      </text>
    </comment>
    <comment ref="J81" authorId="0" shapeId="0" xr:uid="{00000000-0006-0000-0100-000018000000}">
      <text>
        <r>
          <rPr>
            <sz val="10"/>
            <color indexed="81"/>
            <rFont val="ＭＳ Ｐゴシック"/>
            <family val="3"/>
            <charset val="128"/>
          </rPr>
          <t>「靴・かばんなど皮革製品」</t>
        </r>
      </text>
    </comment>
    <comment ref="F85" authorId="0" shapeId="0" xr:uid="{00000000-0006-0000-0100-00001B000000}">
      <text>
        <r>
          <rPr>
            <sz val="10"/>
            <color indexed="81"/>
            <rFont val="ＭＳ Ｐゴシック"/>
            <family val="3"/>
            <charset val="128"/>
          </rPr>
          <t>「化粧品・医薬品・写真フィルムなど」</t>
        </r>
      </text>
    </comment>
    <comment ref="G85" authorId="0" shapeId="0" xr:uid="{00000000-0006-0000-0100-00001C000000}">
      <text>
        <r>
          <rPr>
            <sz val="10"/>
            <color indexed="81"/>
            <rFont val="ＭＳ Ｐゴシック"/>
            <family val="3"/>
            <charset val="128"/>
          </rPr>
          <t>「化粧品・医薬品・写真フィルムなど」</t>
        </r>
      </text>
    </comment>
    <comment ref="H85" authorId="0" shapeId="0" xr:uid="{C35BD934-B59D-4170-B1DF-E01840520E25}">
      <text>
        <r>
          <rPr>
            <sz val="10"/>
            <color indexed="81"/>
            <rFont val="ＭＳ Ｐゴシック"/>
            <family val="3"/>
            <charset val="128"/>
          </rPr>
          <t>「化粧品・医薬品・写真フィルムなど」</t>
        </r>
      </text>
    </comment>
    <comment ref="I85" authorId="0" shapeId="0" xr:uid="{BF17F4E2-75FC-4298-A29E-2B6A8F310FDB}">
      <text>
        <r>
          <rPr>
            <sz val="10"/>
            <color indexed="81"/>
            <rFont val="ＭＳ Ｐゴシック"/>
            <family val="3"/>
            <charset val="128"/>
          </rPr>
          <t>「化粧品・医薬品・写真フィルムなど」</t>
        </r>
      </text>
    </comment>
    <comment ref="J85" authorId="0" shapeId="0" xr:uid="{00000000-0006-0000-0100-00001D000000}">
      <text>
        <r>
          <rPr>
            <sz val="10"/>
            <color indexed="81"/>
            <rFont val="ＭＳ Ｐゴシック"/>
            <family val="3"/>
            <charset val="128"/>
          </rPr>
          <t>「化粧品・医薬品・写真フィルムなど」</t>
        </r>
      </text>
    </comment>
    <comment ref="F91" authorId="0" shapeId="0" xr:uid="{00000000-0006-0000-0100-000020000000}">
      <text>
        <r>
          <rPr>
            <sz val="10"/>
            <color indexed="81"/>
            <rFont val="ＭＳ Ｐゴシック"/>
            <family val="3"/>
            <charset val="128"/>
          </rPr>
          <t>「娯楽等サービス費・その他」</t>
        </r>
      </text>
    </comment>
    <comment ref="G91" authorId="0" shapeId="0" xr:uid="{00000000-0006-0000-0100-000021000000}">
      <text>
        <r>
          <rPr>
            <sz val="10"/>
            <color indexed="81"/>
            <rFont val="ＭＳ Ｐゴシック"/>
            <family val="3"/>
            <charset val="128"/>
          </rPr>
          <t>「娯楽等サービス費・その他」</t>
        </r>
      </text>
    </comment>
    <comment ref="H91" authorId="0" shapeId="0" xr:uid="{BC43D8C6-D2E1-4756-9AB0-67A042855D55}">
      <text>
        <r>
          <rPr>
            <sz val="10"/>
            <color indexed="81"/>
            <rFont val="ＭＳ Ｐゴシック"/>
            <family val="3"/>
            <charset val="128"/>
          </rPr>
          <t>「娯楽等サービス費・その他」</t>
        </r>
      </text>
    </comment>
    <comment ref="I91" authorId="0" shapeId="0" xr:uid="{3A5906B3-5C47-43BF-8625-DFDE20698D9A}">
      <text>
        <r>
          <rPr>
            <sz val="10"/>
            <color indexed="81"/>
            <rFont val="ＭＳ Ｐゴシック"/>
            <family val="3"/>
            <charset val="128"/>
          </rPr>
          <t>「娯楽等サービス費・その他」</t>
        </r>
      </text>
    </comment>
    <comment ref="J91" authorId="0" shapeId="0" xr:uid="{00000000-0006-0000-0100-000022000000}">
      <text>
        <r>
          <rPr>
            <sz val="10"/>
            <color indexed="81"/>
            <rFont val="ＭＳ Ｐゴシック"/>
            <family val="3"/>
            <charset val="128"/>
          </rPr>
          <t>「娯楽等サービス費・その他」</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200-000001000000}">
      <text>
        <r>
          <rPr>
            <sz val="10"/>
            <color indexed="81"/>
            <rFont val="ＭＳ Ｐゴシック"/>
            <family val="3"/>
            <charset val="128"/>
          </rPr>
          <t>【注】
下表による鳥取県への観光客の1人あたり平均消費額を、「令和2年（2020年）鳥取県産業連関表」の部門（産業）分類に合わせて組替えたもの。</t>
        </r>
      </text>
    </comment>
    <comment ref="B45" authorId="0" shapeId="0" xr:uid="{00000000-0006-0000-0200-000002000000}">
      <text>
        <r>
          <rPr>
            <sz val="10"/>
            <color indexed="81"/>
            <rFont val="ＭＳ Ｐゴシック"/>
            <family val="3"/>
            <charset val="128"/>
          </rPr>
          <t>【出典】
観光客入込動態調査によるアンケート調査結果より、鳥取県統計課が推計したもの。
【注】
県外客、日帰りのもの。
「土産代等」の内訳は観光庁「旅行・観光消費動向調査」による旅行消費額（全国値）で按分。詳細は下表を参照。</t>
        </r>
      </text>
    </comment>
    <comment ref="B70" authorId="0" shapeId="0" xr:uid="{00000000-0006-0000-0200-000003000000}">
      <text>
        <r>
          <rPr>
            <sz val="10"/>
            <color indexed="81"/>
            <rFont val="ＭＳ Ｐゴシック"/>
            <family val="3"/>
            <charset val="128"/>
          </rPr>
          <t>「土産代等」を、より詳細な消費項目に按分するための指標（全国値）。
【出典】
観光庁「旅行・観光消費動向調査」
https://www.mlit.go.jp/kankocho/siryou/toukei/shouhidoukou.html
【注】
旅行の種類が、国内旅行、日帰り、「観光・レクリエーション」目的のもの。旅行中の消費で、参加費・交通費・宿泊費・飲食費を除く消費品目を抜粋。
なお、2018年調査より一部の消費項目が統合されたため、同年以降については、当該項目を2017年値の比率を用いて以前の項目へ按分した。</t>
        </r>
      </text>
    </comment>
    <comment ref="H73" authorId="0" shapeId="0" xr:uid="{CDF40CD6-B0C0-4901-999F-6AADC827673A}">
      <text>
        <r>
          <rPr>
            <sz val="10"/>
            <color indexed="81"/>
            <rFont val="ＭＳ Ｐゴシック"/>
            <family val="3"/>
            <charset val="128"/>
          </rPr>
          <t>「買物代」</t>
        </r>
      </text>
    </comment>
    <comment ref="I73" authorId="0" shapeId="0" xr:uid="{538E16EC-6BF8-45C1-B977-6803D28A13CA}">
      <text>
        <r>
          <rPr>
            <sz val="10"/>
            <color indexed="81"/>
            <rFont val="ＭＳ Ｐゴシック"/>
            <family val="3"/>
            <charset val="128"/>
          </rPr>
          <t>「買物代」</t>
        </r>
      </text>
    </comment>
    <comment ref="J73" authorId="0" shapeId="0" xr:uid="{00000000-0006-0000-0200-000006000000}">
      <text>
        <r>
          <rPr>
            <sz val="10"/>
            <color indexed="81"/>
            <rFont val="ＭＳ Ｐゴシック"/>
            <family val="3"/>
            <charset val="128"/>
          </rPr>
          <t>「買物代」</t>
        </r>
      </text>
    </comment>
    <comment ref="H79" authorId="0" shapeId="0" xr:uid="{69761DAE-F1D0-4978-AA84-C7066EDD106F}">
      <text>
        <r>
          <rPr>
            <sz val="10"/>
            <color indexed="81"/>
            <rFont val="ＭＳ Ｐゴシック"/>
            <family val="3"/>
            <charset val="128"/>
          </rPr>
          <t>「その他食料品・飲料・酒・たばこ」</t>
        </r>
      </text>
    </comment>
    <comment ref="I79" authorId="0" shapeId="0" xr:uid="{87A3CAA3-4246-4551-88C6-A9794C09ADD6}">
      <text>
        <r>
          <rPr>
            <sz val="10"/>
            <color indexed="81"/>
            <rFont val="ＭＳ Ｐゴシック"/>
            <family val="3"/>
            <charset val="128"/>
          </rPr>
          <t>「その他食料品・飲料・酒・たばこ」</t>
        </r>
      </text>
    </comment>
    <comment ref="J79" authorId="0" shapeId="0" xr:uid="{00000000-0006-0000-0200-000009000000}">
      <text>
        <r>
          <rPr>
            <sz val="10"/>
            <color indexed="81"/>
            <rFont val="ＭＳ Ｐゴシック"/>
            <family val="3"/>
            <charset val="128"/>
          </rPr>
          <t>「その他食料品・飲料・酒・たばこ」</t>
        </r>
      </text>
    </comment>
    <comment ref="H80" authorId="0" shapeId="0" xr:uid="{108F74D9-F2BE-45D3-9C6B-968FE86463F2}">
      <text>
        <r>
          <rPr>
            <sz val="10"/>
            <color indexed="81"/>
            <rFont val="ＭＳ Ｐゴシック"/>
            <family val="3"/>
            <charset val="128"/>
          </rPr>
          <t>「衣類・帽子・ハンカチなど繊維製品」</t>
        </r>
      </text>
    </comment>
    <comment ref="I80" authorId="0" shapeId="0" xr:uid="{DE47EACB-6BEF-4DAD-BB75-0F7C05A6F64E}">
      <text>
        <r>
          <rPr>
            <sz val="10"/>
            <color indexed="81"/>
            <rFont val="ＭＳ Ｐゴシック"/>
            <family val="3"/>
            <charset val="128"/>
          </rPr>
          <t>「衣類・帽子・ハンカチなど繊維製品」</t>
        </r>
      </text>
    </comment>
    <comment ref="J80" authorId="0" shapeId="0" xr:uid="{00000000-0006-0000-0200-00000C000000}">
      <text>
        <r>
          <rPr>
            <sz val="10"/>
            <color indexed="81"/>
            <rFont val="ＭＳ Ｐゴシック"/>
            <family val="3"/>
            <charset val="128"/>
          </rPr>
          <t>「衣類・帽子・ハンカチなど繊維製品」</t>
        </r>
      </text>
    </comment>
    <comment ref="H81" authorId="0" shapeId="0" xr:uid="{DF29E856-F40B-422A-ABE5-102C8ABD51D4}">
      <text>
        <r>
          <rPr>
            <sz val="10"/>
            <color indexed="81"/>
            <rFont val="ＭＳ Ｐゴシック"/>
            <family val="3"/>
            <charset val="128"/>
          </rPr>
          <t>「靴・かばんなど皮革製品」</t>
        </r>
      </text>
    </comment>
    <comment ref="I81" authorId="0" shapeId="0" xr:uid="{D1C6B352-8AD9-46BA-B3A8-1DCCE0FF34C5}">
      <text>
        <r>
          <rPr>
            <sz val="10"/>
            <color indexed="81"/>
            <rFont val="ＭＳ Ｐゴシック"/>
            <family val="3"/>
            <charset val="128"/>
          </rPr>
          <t>「靴・かばんなど皮革製品」</t>
        </r>
      </text>
    </comment>
    <comment ref="J81" authorId="0" shapeId="0" xr:uid="{00000000-0006-0000-0200-00000F000000}">
      <text>
        <r>
          <rPr>
            <sz val="10"/>
            <color indexed="81"/>
            <rFont val="ＭＳ Ｐゴシック"/>
            <family val="3"/>
            <charset val="128"/>
          </rPr>
          <t>「靴・かばんなど皮革製品」</t>
        </r>
      </text>
    </comment>
    <comment ref="H85" authorId="0" shapeId="0" xr:uid="{1F1E6A8A-F03E-4164-8FB4-E7F47B481D87}">
      <text>
        <r>
          <rPr>
            <sz val="10"/>
            <color indexed="81"/>
            <rFont val="ＭＳ Ｐゴシック"/>
            <family val="3"/>
            <charset val="128"/>
          </rPr>
          <t>「化粧品・医薬品・写真フィルムなど」</t>
        </r>
      </text>
    </comment>
    <comment ref="I85" authorId="0" shapeId="0" xr:uid="{7BED7383-3984-47A5-9810-8FA222C29232}">
      <text>
        <r>
          <rPr>
            <sz val="10"/>
            <color indexed="81"/>
            <rFont val="ＭＳ Ｐゴシック"/>
            <family val="3"/>
            <charset val="128"/>
          </rPr>
          <t>「化粧品・医薬品・写真フィルムなど」</t>
        </r>
      </text>
    </comment>
    <comment ref="J85" authorId="0" shapeId="0" xr:uid="{00000000-0006-0000-0200-000012000000}">
      <text>
        <r>
          <rPr>
            <sz val="10"/>
            <color indexed="81"/>
            <rFont val="ＭＳ Ｐゴシック"/>
            <family val="3"/>
            <charset val="128"/>
          </rPr>
          <t>「化粧品・医薬品・写真フィルムなど」</t>
        </r>
      </text>
    </comment>
    <comment ref="H91" authorId="0" shapeId="0" xr:uid="{0799284A-49E8-4972-917B-D6273D0DC71A}">
      <text>
        <r>
          <rPr>
            <sz val="10"/>
            <color indexed="81"/>
            <rFont val="ＭＳ Ｐゴシック"/>
            <family val="3"/>
            <charset val="128"/>
          </rPr>
          <t>「娯楽等サービス費・その他」</t>
        </r>
      </text>
    </comment>
    <comment ref="I91" authorId="0" shapeId="0" xr:uid="{7EB8C754-6B28-4F84-ADFC-32C7B7007F8D}">
      <text>
        <r>
          <rPr>
            <sz val="10"/>
            <color indexed="81"/>
            <rFont val="ＭＳ Ｐゴシック"/>
            <family val="3"/>
            <charset val="128"/>
          </rPr>
          <t>「娯楽等サービス費・その他」</t>
        </r>
      </text>
    </comment>
    <comment ref="J91" authorId="0" shapeId="0" xr:uid="{00000000-0006-0000-0200-000015000000}">
      <text>
        <r>
          <rPr>
            <sz val="10"/>
            <color indexed="81"/>
            <rFont val="ＭＳ Ｐゴシック"/>
            <family val="3"/>
            <charset val="128"/>
          </rPr>
          <t>「娯楽等サービス費・その他」</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300-000001000000}">
      <text>
        <r>
          <rPr>
            <sz val="10"/>
            <color indexed="81"/>
            <rFont val="ＭＳ Ｐゴシック"/>
            <family val="3"/>
            <charset val="128"/>
          </rPr>
          <t>【注】
下表による鳥取県への観光客の1人あたり平均消費額を、「令和2年（2020年）鳥取県産業連関表」の部門（産業）分類に合わせて組替えたもの。</t>
        </r>
      </text>
    </comment>
    <comment ref="B45" authorId="0" shapeId="0" xr:uid="{00000000-0006-0000-0300-000002000000}">
      <text>
        <r>
          <rPr>
            <sz val="10"/>
            <color indexed="81"/>
            <rFont val="ＭＳ Ｐゴシック"/>
            <family val="3"/>
            <charset val="128"/>
          </rPr>
          <t>【出典】
観光客入込動態調査によるアンケート調査結果より、鳥取県統計課が推計したもの。
【注】
県内客、宿泊ありのもの。
「土産代等」の内訳は観光庁「旅行・観光消費動向調査」による旅行消費額（全国値）で按分。詳細は下表を参照。</t>
        </r>
      </text>
    </comment>
    <comment ref="B70" authorId="0" shapeId="0" xr:uid="{00000000-0006-0000-0300-000003000000}">
      <text>
        <r>
          <rPr>
            <sz val="10"/>
            <color indexed="81"/>
            <rFont val="ＭＳ Ｐゴシック"/>
            <family val="3"/>
            <charset val="128"/>
          </rPr>
          <t>「土産代等」を、より詳細な消費項目に按分するための指標（全国値）。
【出典】
観光庁「旅行・観光消費動向調査」
https://www.mlit.go.jp/kankocho/siryou/toukei/shouhidoukou.html
【注】
シート［県外・宿泊］と同様。</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400-000001000000}">
      <text>
        <r>
          <rPr>
            <sz val="10"/>
            <color indexed="81"/>
            <rFont val="ＭＳ Ｐゴシック"/>
            <family val="3"/>
            <charset val="128"/>
          </rPr>
          <t>【注】
下表による鳥取県への観光客の1人あたり平均消費額を、「令和2年（2020年）鳥取県産業連関表」の部門（産業）分類に合わせて組替えたもの。</t>
        </r>
      </text>
    </comment>
    <comment ref="B45" authorId="0" shapeId="0" xr:uid="{00000000-0006-0000-0400-000002000000}">
      <text>
        <r>
          <rPr>
            <sz val="10"/>
            <color indexed="81"/>
            <rFont val="ＭＳ Ｐゴシック"/>
            <family val="3"/>
            <charset val="128"/>
          </rPr>
          <t>【出典】
観光客入込動態調査によるアンケート調査結果より、鳥取県統計課が推計したもの。
【注】
県内客、日帰りのもの。
「土産代等」の内訳は、観光庁「旅行・観光消費動向調査」による旅行消費額（全国値）で按分。詳細は下表を参照。</t>
        </r>
      </text>
    </comment>
    <comment ref="B70" authorId="0" shapeId="0" xr:uid="{00000000-0006-0000-0400-000003000000}">
      <text>
        <r>
          <rPr>
            <sz val="10"/>
            <color indexed="81"/>
            <rFont val="ＭＳ Ｐゴシック"/>
            <family val="3"/>
            <charset val="128"/>
          </rPr>
          <t>「土産代等」を、より詳細な消費項目に按分するための指標（全国値）。
【出典】
観光庁「旅行・観光消費動向調査」
https://www.mlit.go.jp/kankocho/siryou/toukei/shouhidoukou.html
【注】
シート［県外・日帰］と同様。</t>
        </r>
      </text>
    </comment>
  </commentList>
</comments>
</file>

<file path=xl/sharedStrings.xml><?xml version="1.0" encoding="utf-8"?>
<sst xmlns="http://schemas.openxmlformats.org/spreadsheetml/2006/main" count="330" uniqueCount="154">
  <si>
    <t>単位：円／人</t>
    <rPh sb="0" eb="2">
      <t>タンイ</t>
    </rPh>
    <rPh sb="3" eb="4">
      <t>エン</t>
    </rPh>
    <rPh sb="5" eb="6">
      <t>ニン</t>
    </rPh>
    <phoneticPr fontId="5"/>
  </si>
  <si>
    <t>消費項目</t>
    <rPh sb="0" eb="2">
      <t>ショウヒ</t>
    </rPh>
    <rPh sb="2" eb="4">
      <t>コウモク</t>
    </rPh>
    <phoneticPr fontId="5"/>
  </si>
  <si>
    <t>対個人サービス</t>
  </si>
  <si>
    <t>宿泊費</t>
    <rPh sb="0" eb="3">
      <t>シュクハクヒ</t>
    </rPh>
    <phoneticPr fontId="5"/>
  </si>
  <si>
    <t>交通費</t>
  </si>
  <si>
    <t>飲食費</t>
  </si>
  <si>
    <t>農業</t>
  </si>
  <si>
    <t>農産物</t>
    <phoneticPr fontId="5"/>
  </si>
  <si>
    <t>農産加工品</t>
    <phoneticPr fontId="5"/>
  </si>
  <si>
    <t>漁業</t>
  </si>
  <si>
    <t>水産物</t>
    <phoneticPr fontId="5"/>
  </si>
  <si>
    <t>水産加工品</t>
    <phoneticPr fontId="5"/>
  </si>
  <si>
    <t>菓子類</t>
    <phoneticPr fontId="5"/>
  </si>
  <si>
    <t>その他の食料品</t>
    <rPh sb="2" eb="3">
      <t>タ</t>
    </rPh>
    <rPh sb="4" eb="7">
      <t>ショクリョウヒン</t>
    </rPh>
    <phoneticPr fontId="5"/>
  </si>
  <si>
    <t>繊維製品</t>
  </si>
  <si>
    <t>繊維製品</t>
    <phoneticPr fontId="5"/>
  </si>
  <si>
    <t>その他の製造工業製品</t>
  </si>
  <si>
    <t>靴・カバン類</t>
    <rPh sb="0" eb="1">
      <t>クツ</t>
    </rPh>
    <rPh sb="5" eb="6">
      <t>ルイ</t>
    </rPh>
    <phoneticPr fontId="5"/>
  </si>
  <si>
    <t>窯業・土石製品</t>
  </si>
  <si>
    <t>陶磁器・ガラス製品</t>
    <phoneticPr fontId="5"/>
  </si>
  <si>
    <t>出版物</t>
    <rPh sb="0" eb="3">
      <t>シュッパンブツ</t>
    </rPh>
    <phoneticPr fontId="5"/>
  </si>
  <si>
    <t>パルプ・紙・木製品</t>
  </si>
  <si>
    <t>木製品・紙製品</t>
    <phoneticPr fontId="5"/>
  </si>
  <si>
    <t>化学製品</t>
  </si>
  <si>
    <t>医薬品・化粧品</t>
    <phoneticPr fontId="5"/>
  </si>
  <si>
    <t>フィルム</t>
    <phoneticPr fontId="5"/>
  </si>
  <si>
    <t>電気機械</t>
  </si>
  <si>
    <t>電気機器・関連商品</t>
    <phoneticPr fontId="5"/>
  </si>
  <si>
    <t>カメラ・眼鏡・時計</t>
    <rPh sb="4" eb="6">
      <t>メガネ</t>
    </rPh>
    <rPh sb="7" eb="9">
      <t>トケイ</t>
    </rPh>
    <phoneticPr fontId="5"/>
  </si>
  <si>
    <t>その他の製造品</t>
    <phoneticPr fontId="5"/>
  </si>
  <si>
    <t>入場料・娯楽費・その他</t>
    <phoneticPr fontId="5"/>
  </si>
  <si>
    <t>産業連関表
部門コード</t>
    <rPh sb="0" eb="2">
      <t>サンギョウ</t>
    </rPh>
    <rPh sb="2" eb="5">
      <t>レンカンヒョウ</t>
    </rPh>
    <rPh sb="6" eb="8">
      <t>ブモン</t>
    </rPh>
    <phoneticPr fontId="6"/>
  </si>
  <si>
    <t>産業連関表
部門名</t>
    <rPh sb="0" eb="2">
      <t>サンギョウ</t>
    </rPh>
    <rPh sb="2" eb="5">
      <t>レンカンヒョウ</t>
    </rPh>
    <rPh sb="6" eb="9">
      <t>ブモンメイ</t>
    </rPh>
    <phoneticPr fontId="6"/>
  </si>
  <si>
    <t>土産・買物代</t>
  </si>
  <si>
    <t>鉱業</t>
  </si>
  <si>
    <t>石油・石炭製品</t>
  </si>
  <si>
    <t>鉄鋼</t>
  </si>
  <si>
    <t>非鉄金属</t>
  </si>
  <si>
    <t>金属製品</t>
  </si>
  <si>
    <t>はん用機械</t>
  </si>
  <si>
    <t>生産用機械</t>
  </si>
  <si>
    <t>業務用機械</t>
  </si>
  <si>
    <t>電子部品</t>
  </si>
  <si>
    <t>建設</t>
  </si>
  <si>
    <t>廃棄物処理</t>
  </si>
  <si>
    <t>商業</t>
  </si>
  <si>
    <t>金融・保険</t>
  </si>
  <si>
    <t>不動産</t>
  </si>
  <si>
    <t>情報通信</t>
  </si>
  <si>
    <t>公務</t>
  </si>
  <si>
    <t>教育・研究</t>
  </si>
  <si>
    <t>医療・福祉</t>
  </si>
  <si>
    <t>対事業所サービス</t>
  </si>
  <si>
    <t>事務用品</t>
  </si>
  <si>
    <t>分類不明</t>
  </si>
  <si>
    <t>合計</t>
    <rPh sb="0" eb="2">
      <t>ゴウケイ</t>
    </rPh>
    <phoneticPr fontId="5"/>
  </si>
  <si>
    <t>合計</t>
    <rPh sb="0" eb="2">
      <t>ゴウケイ</t>
    </rPh>
    <phoneticPr fontId="4"/>
  </si>
  <si>
    <r>
      <t>鳥取県への観光客の1人あたり平均消費額：産業連関表の部門へ組替え</t>
    </r>
    <r>
      <rPr>
        <b/>
        <sz val="12"/>
        <color indexed="56"/>
        <rFont val="ＭＳ Ｐゴシック"/>
        <family val="3"/>
        <charset val="128"/>
      </rPr>
      <t>（県外客・宿泊）</t>
    </r>
    <rPh sb="0" eb="3">
      <t>トットリケン</t>
    </rPh>
    <rPh sb="5" eb="8">
      <t>カンコウキャク</t>
    </rPh>
    <rPh sb="20" eb="22">
      <t>サンギョウ</t>
    </rPh>
    <rPh sb="22" eb="25">
      <t>レンカンヒョウ</t>
    </rPh>
    <rPh sb="26" eb="28">
      <t>ブモン</t>
    </rPh>
    <rPh sb="29" eb="31">
      <t>クミカ</t>
    </rPh>
    <rPh sb="33" eb="36">
      <t>ケンガイキャク</t>
    </rPh>
    <rPh sb="37" eb="39">
      <t>シュクハク</t>
    </rPh>
    <phoneticPr fontId="4"/>
  </si>
  <si>
    <r>
      <t>鳥取県への観光客の1人あたり平均消費額</t>
    </r>
    <r>
      <rPr>
        <b/>
        <sz val="12"/>
        <color indexed="56"/>
        <rFont val="ＭＳ Ｐゴシック"/>
        <family val="3"/>
        <charset val="128"/>
      </rPr>
      <t>（県外客・宿泊）</t>
    </r>
    <rPh sb="0" eb="3">
      <t>トットリケン</t>
    </rPh>
    <rPh sb="5" eb="8">
      <t>カンコウキャク</t>
    </rPh>
    <rPh sb="20" eb="23">
      <t>ケンガイキャク</t>
    </rPh>
    <rPh sb="24" eb="26">
      <t>シュクハク</t>
    </rPh>
    <phoneticPr fontId="4"/>
  </si>
  <si>
    <t>農産物</t>
    <phoneticPr fontId="5"/>
  </si>
  <si>
    <t>農産加工品</t>
    <phoneticPr fontId="5"/>
  </si>
  <si>
    <t>水産物</t>
    <phoneticPr fontId="5"/>
  </si>
  <si>
    <t>水産加工品</t>
    <phoneticPr fontId="5"/>
  </si>
  <si>
    <t>菓子類</t>
    <phoneticPr fontId="5"/>
  </si>
  <si>
    <t>繊維製品</t>
    <phoneticPr fontId="5"/>
  </si>
  <si>
    <t>陶磁器・ガラス製品</t>
    <phoneticPr fontId="5"/>
  </si>
  <si>
    <t>木製品・紙製品</t>
    <phoneticPr fontId="5"/>
  </si>
  <si>
    <t>医薬品・化粧品</t>
    <phoneticPr fontId="5"/>
  </si>
  <si>
    <t>フィルム</t>
    <phoneticPr fontId="5"/>
  </si>
  <si>
    <t>電気機器・関連商品</t>
    <phoneticPr fontId="5"/>
  </si>
  <si>
    <t>その他の製造品</t>
    <phoneticPr fontId="5"/>
  </si>
  <si>
    <t>入場料・娯楽費・その他</t>
    <phoneticPr fontId="5"/>
  </si>
  <si>
    <t>単位：百万円</t>
    <rPh sb="0" eb="2">
      <t>タンイ</t>
    </rPh>
    <rPh sb="3" eb="4">
      <t>ヒャク</t>
    </rPh>
    <rPh sb="4" eb="6">
      <t>マンエン</t>
    </rPh>
    <phoneticPr fontId="15"/>
  </si>
  <si>
    <t>部門コード</t>
    <rPh sb="0" eb="2">
      <t>ブモン</t>
    </rPh>
    <phoneticPr fontId="15"/>
  </si>
  <si>
    <t>部門名</t>
    <rPh sb="0" eb="3">
      <t>ブモンメイ</t>
    </rPh>
    <phoneticPr fontId="15"/>
  </si>
  <si>
    <t>対象年</t>
    <rPh sb="0" eb="2">
      <t>タイショウ</t>
    </rPh>
    <rPh sb="2" eb="3">
      <t>ネン</t>
    </rPh>
    <phoneticPr fontId="4"/>
  </si>
  <si>
    <t>年</t>
    <rPh sb="0" eb="1">
      <t>ネン</t>
    </rPh>
    <phoneticPr fontId="4"/>
  </si>
  <si>
    <t>人</t>
    <rPh sb="0" eb="1">
      <t>ニン</t>
    </rPh>
    <phoneticPr fontId="9"/>
  </si>
  <si>
    <t>合計</t>
    <rPh sb="0" eb="2">
      <t>ゴウケイ</t>
    </rPh>
    <phoneticPr fontId="9"/>
  </si>
  <si>
    <t>観光客数</t>
    <rPh sb="0" eb="3">
      <t>カンコウキャク</t>
    </rPh>
    <rPh sb="3" eb="4">
      <t>スウ</t>
    </rPh>
    <phoneticPr fontId="9"/>
  </si>
  <si>
    <r>
      <t>旅行中の旅行消費額</t>
    </r>
    <r>
      <rPr>
        <b/>
        <sz val="12"/>
        <color indexed="56"/>
        <rFont val="ＭＳ Ｐゴシック"/>
        <family val="3"/>
        <charset val="128"/>
      </rPr>
      <t>（国内旅行・宿泊）</t>
    </r>
    <rPh sb="0" eb="3">
      <t>リョコウチュウ</t>
    </rPh>
    <rPh sb="4" eb="6">
      <t>リョコウ</t>
    </rPh>
    <rPh sb="6" eb="9">
      <t>ショウヒガク</t>
    </rPh>
    <rPh sb="10" eb="12">
      <t>コクナイ</t>
    </rPh>
    <rPh sb="12" eb="14">
      <t>リョコウ</t>
    </rPh>
    <phoneticPr fontId="15"/>
  </si>
  <si>
    <t>試算対象</t>
    <rPh sb="0" eb="2">
      <t>シサン</t>
    </rPh>
    <rPh sb="2" eb="4">
      <t>タイショウ</t>
    </rPh>
    <phoneticPr fontId="5"/>
  </si>
  <si>
    <t>土産代等</t>
    <phoneticPr fontId="4"/>
  </si>
  <si>
    <r>
      <t>鳥取県への観光客の1人あたり平均消費額：産業連関表の部門へ組替え</t>
    </r>
    <r>
      <rPr>
        <b/>
        <sz val="12"/>
        <color indexed="56"/>
        <rFont val="ＭＳ Ｐゴシック"/>
        <family val="3"/>
        <charset val="128"/>
      </rPr>
      <t>（県外客・日帰り）</t>
    </r>
    <rPh sb="0" eb="3">
      <t>トットリケン</t>
    </rPh>
    <rPh sb="5" eb="8">
      <t>カンコウキャク</t>
    </rPh>
    <rPh sb="20" eb="22">
      <t>サンギョウ</t>
    </rPh>
    <rPh sb="22" eb="25">
      <t>レンカンヒョウ</t>
    </rPh>
    <rPh sb="26" eb="28">
      <t>ブモン</t>
    </rPh>
    <rPh sb="29" eb="31">
      <t>クミカ</t>
    </rPh>
    <rPh sb="33" eb="36">
      <t>ケンガイキャク</t>
    </rPh>
    <rPh sb="37" eb="39">
      <t>ヒガエ</t>
    </rPh>
    <phoneticPr fontId="4"/>
  </si>
  <si>
    <r>
      <t>鳥取県への観光客の1人あたり平均消費額</t>
    </r>
    <r>
      <rPr>
        <b/>
        <sz val="12"/>
        <color indexed="56"/>
        <rFont val="ＭＳ Ｐゴシック"/>
        <family val="3"/>
        <charset val="128"/>
      </rPr>
      <t>（県外客・日帰り）</t>
    </r>
    <rPh sb="0" eb="3">
      <t>トットリケン</t>
    </rPh>
    <rPh sb="5" eb="8">
      <t>カンコウキャク</t>
    </rPh>
    <rPh sb="20" eb="23">
      <t>ケンガイキャク</t>
    </rPh>
    <rPh sb="24" eb="26">
      <t>ヒガエ</t>
    </rPh>
    <phoneticPr fontId="4"/>
  </si>
  <si>
    <r>
      <t>旅行中の旅行消費額</t>
    </r>
    <r>
      <rPr>
        <b/>
        <sz val="12"/>
        <color indexed="56"/>
        <rFont val="ＭＳ Ｐゴシック"/>
        <family val="3"/>
        <charset val="128"/>
      </rPr>
      <t>（国内旅行・日帰り）</t>
    </r>
    <rPh sb="0" eb="3">
      <t>リョコウチュウ</t>
    </rPh>
    <rPh sb="4" eb="6">
      <t>リョコウ</t>
    </rPh>
    <rPh sb="6" eb="9">
      <t>ショウヒガク</t>
    </rPh>
    <rPh sb="10" eb="12">
      <t>コクナイ</t>
    </rPh>
    <rPh sb="12" eb="14">
      <t>リョコウ</t>
    </rPh>
    <rPh sb="15" eb="17">
      <t>ヒガエ</t>
    </rPh>
    <phoneticPr fontId="15"/>
  </si>
  <si>
    <t>鳥取県への観光客の1人あたり平均消費額：産業連関表の部門へ組替え（県内客・宿泊）</t>
    <rPh sb="0" eb="3">
      <t>トットリケン</t>
    </rPh>
    <rPh sb="5" eb="8">
      <t>カンコウキャク</t>
    </rPh>
    <rPh sb="20" eb="22">
      <t>サンギョウ</t>
    </rPh>
    <rPh sb="22" eb="25">
      <t>レンカンヒョウ</t>
    </rPh>
    <rPh sb="26" eb="28">
      <t>ブモン</t>
    </rPh>
    <rPh sb="29" eb="31">
      <t>クミカ</t>
    </rPh>
    <phoneticPr fontId="4"/>
  </si>
  <si>
    <t>鳥取県への観光客の1人あたり平均消費額（県内客・宿泊）</t>
    <rPh sb="0" eb="3">
      <t>トットリケン</t>
    </rPh>
    <rPh sb="5" eb="8">
      <t>カンコウキャク</t>
    </rPh>
    <phoneticPr fontId="4"/>
  </si>
  <si>
    <t>鳥取県への観光客の1人あたり平均消費額：産業連関表の部門へ組替え（県内客・日帰り）</t>
    <rPh sb="0" eb="3">
      <t>トットリケン</t>
    </rPh>
    <rPh sb="5" eb="8">
      <t>カンコウキャク</t>
    </rPh>
    <rPh sb="20" eb="22">
      <t>サンギョウ</t>
    </rPh>
    <rPh sb="22" eb="25">
      <t>レンカンヒョウ</t>
    </rPh>
    <rPh sb="26" eb="28">
      <t>ブモン</t>
    </rPh>
    <rPh sb="29" eb="31">
      <t>クミカ</t>
    </rPh>
    <phoneticPr fontId="4"/>
  </si>
  <si>
    <t>鳥取県への観光客の1人あたり平均消費額（県内客・日帰り）</t>
    <rPh sb="0" eb="3">
      <t>トットリケン</t>
    </rPh>
    <rPh sb="5" eb="8">
      <t>カンコウキャク</t>
    </rPh>
    <phoneticPr fontId="4"/>
  </si>
  <si>
    <t>県外客
（宿泊）</t>
    <phoneticPr fontId="5"/>
  </si>
  <si>
    <t>県外客
（日帰り）</t>
    <phoneticPr fontId="5"/>
  </si>
  <si>
    <t>県内客
（宿泊）</t>
    <phoneticPr fontId="5"/>
  </si>
  <si>
    <t>県内客
（日帰り）</t>
    <phoneticPr fontId="5"/>
  </si>
  <si>
    <t>以下の白色セルに試算対象の観光客数と対象年を入力してください。試算結果が右表に表示されます。</t>
    <rPh sb="0" eb="2">
      <t>イカ</t>
    </rPh>
    <rPh sb="3" eb="5">
      <t>シロイロ</t>
    </rPh>
    <rPh sb="8" eb="10">
      <t>シサン</t>
    </rPh>
    <rPh sb="10" eb="12">
      <t>タイショウ</t>
    </rPh>
    <rPh sb="13" eb="16">
      <t>カンコウキャク</t>
    </rPh>
    <rPh sb="16" eb="17">
      <t>スウ</t>
    </rPh>
    <rPh sb="18" eb="20">
      <t>タイショウ</t>
    </rPh>
    <rPh sb="20" eb="21">
      <t>トシ</t>
    </rPh>
    <rPh sb="22" eb="24">
      <t>ニュウリョク</t>
    </rPh>
    <phoneticPr fontId="5"/>
  </si>
  <si>
    <r>
      <t>観光消費額試算結果</t>
    </r>
    <r>
      <rPr>
        <b/>
        <sz val="10"/>
        <color indexed="56"/>
        <rFont val="ＭＳ Ｐゴシック"/>
        <family val="3"/>
        <charset val="128"/>
      </rPr>
      <t>（億円）</t>
    </r>
    <rPh sb="0" eb="2">
      <t>カンコウ</t>
    </rPh>
    <rPh sb="2" eb="4">
      <t>ショウヒ</t>
    </rPh>
    <rPh sb="4" eb="5">
      <t>ガク</t>
    </rPh>
    <rPh sb="5" eb="7">
      <t>シサン</t>
    </rPh>
    <rPh sb="7" eb="9">
      <t>ケッカ</t>
    </rPh>
    <rPh sb="10" eb="12">
      <t>オクエン</t>
    </rPh>
    <phoneticPr fontId="5"/>
  </si>
  <si>
    <t>県外客（宿泊）</t>
    <rPh sb="4" eb="6">
      <t>シュクハク</t>
    </rPh>
    <phoneticPr fontId="4"/>
  </si>
  <si>
    <t>県外客（日帰り）</t>
    <rPh sb="4" eb="6">
      <t>ヒガエ</t>
    </rPh>
    <phoneticPr fontId="5"/>
  </si>
  <si>
    <t>県内客（宿泊）</t>
    <phoneticPr fontId="5"/>
  </si>
  <si>
    <t>県内客（日帰り）</t>
    <phoneticPr fontId="5"/>
  </si>
  <si>
    <t>その他土産代・買物代</t>
    <rPh sb="2" eb="3">
      <t>ホカ</t>
    </rPh>
    <rPh sb="3" eb="6">
      <t>ミヤゲダイ</t>
    </rPh>
    <rPh sb="7" eb="8">
      <t>カ</t>
    </rPh>
    <rPh sb="8" eb="9">
      <t>モノ</t>
    </rPh>
    <rPh sb="9" eb="10">
      <t>ダイ</t>
    </rPh>
    <phoneticPr fontId="17"/>
  </si>
  <si>
    <t>西暦</t>
    <rPh sb="0" eb="2">
      <t>セイレキ</t>
    </rPh>
    <phoneticPr fontId="5"/>
  </si>
  <si>
    <t>01</t>
  </si>
  <si>
    <t>02</t>
  </si>
  <si>
    <t>林業</t>
  </si>
  <si>
    <t>03</t>
  </si>
  <si>
    <t>04</t>
  </si>
  <si>
    <t>05</t>
  </si>
  <si>
    <t>飲食料品</t>
  </si>
  <si>
    <t>06</t>
  </si>
  <si>
    <t>07</t>
  </si>
  <si>
    <t>08</t>
  </si>
  <si>
    <t>09</t>
  </si>
  <si>
    <t>10</t>
  </si>
  <si>
    <t>プラスチック・ゴム製品</t>
  </si>
  <si>
    <t>11</t>
  </si>
  <si>
    <t>12</t>
  </si>
  <si>
    <t>13</t>
  </si>
  <si>
    <t>14</t>
  </si>
  <si>
    <t>15</t>
  </si>
  <si>
    <t>16</t>
  </si>
  <si>
    <t>17</t>
  </si>
  <si>
    <t>18</t>
  </si>
  <si>
    <t>19</t>
  </si>
  <si>
    <t>20</t>
  </si>
  <si>
    <t>情報通信機器</t>
  </si>
  <si>
    <t>21</t>
  </si>
  <si>
    <t>輸送機械</t>
  </si>
  <si>
    <t>22</t>
  </si>
  <si>
    <t>23</t>
  </si>
  <si>
    <t>24</t>
  </si>
  <si>
    <t>25</t>
  </si>
  <si>
    <t>水道</t>
  </si>
  <si>
    <t>26</t>
  </si>
  <si>
    <t>27</t>
  </si>
  <si>
    <t>28</t>
  </si>
  <si>
    <t>29</t>
  </si>
  <si>
    <t>30</t>
  </si>
  <si>
    <t>運輸・郵便</t>
  </si>
  <si>
    <t>31</t>
  </si>
  <si>
    <t>32</t>
  </si>
  <si>
    <t>33</t>
  </si>
  <si>
    <t>34</t>
  </si>
  <si>
    <t>35</t>
  </si>
  <si>
    <t>他に分類されない会員制団体</t>
  </si>
  <si>
    <t>36</t>
  </si>
  <si>
    <t>37</t>
  </si>
  <si>
    <t>38</t>
  </si>
  <si>
    <t>39</t>
  </si>
  <si>
    <t>運輸・郵便</t>
    <rPh sb="3" eb="5">
      <t>ユウビン</t>
    </rPh>
    <phoneticPr fontId="6"/>
  </si>
  <si>
    <t>飲食料品</t>
    <phoneticPr fontId="4"/>
  </si>
  <si>
    <t>飲食料品</t>
    <phoneticPr fontId="4"/>
  </si>
  <si>
    <t>電気・ガス・熱供給</t>
    <rPh sb="1" eb="2">
      <t>キ</t>
    </rPh>
    <phoneticPr fontId="5"/>
  </si>
  <si>
    <t>鳥取県観光消費額試算ファイル ver.1.00</t>
    <rPh sb="0" eb="3">
      <t>トットリケン</t>
    </rPh>
    <rPh sb="3" eb="5">
      <t>カンコウ</t>
    </rPh>
    <rPh sb="5" eb="7">
      <t>ショウヒ</t>
    </rPh>
    <rPh sb="7" eb="8">
      <t>ガク</t>
    </rPh>
    <rPh sb="8" eb="10">
      <t>シサン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</si>
</sst>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quot;@&quot;）&quot;"/>
    <numFmt numFmtId="177" formatCode="#,##0;&quot;▲ &quot;#,##0"/>
    <numFmt numFmtId="178" formatCode="##00;\-##00"/>
    <numFmt numFmtId="179" formatCode="#,##0.00_ "/>
    <numFmt numFmtId="180" formatCode="#,##0_ "/>
    <numFmt numFmtId="181" formatCode="##00&quot;年&quot;"/>
  </numFmts>
  <fonts count="23" x14ac:knownFonts="1">
    <font>
      <sz val="11"/>
      <color theme="1"/>
      <name val="ＭＳ Ｐゴシック"/>
      <family val="3"/>
      <charset val="128"/>
      <scheme val="minor"/>
    </font>
    <font>
      <sz val="9"/>
      <name val="ＭＳ 明朝"/>
      <family val="1"/>
      <charset val="128"/>
    </font>
    <font>
      <sz val="10"/>
      <name val="ＭＳ Ｐゴシック"/>
      <family val="3"/>
      <charset val="128"/>
    </font>
    <font>
      <b/>
      <sz val="12"/>
      <name val="ＭＳ Ｐゴシック"/>
      <family val="3"/>
      <charset val="128"/>
    </font>
    <font>
      <sz val="6"/>
      <name val="ＭＳ 明朝"/>
      <family val="1"/>
      <charset val="128"/>
    </font>
    <font>
      <sz val="6"/>
      <name val="ＭＳ Ｐゴシック"/>
      <family val="3"/>
      <charset val="128"/>
    </font>
    <font>
      <sz val="11"/>
      <color indexed="20"/>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0"/>
      <name val="ＭＳ ゴシック"/>
      <family val="3"/>
      <charset val="128"/>
    </font>
    <font>
      <b/>
      <sz val="12"/>
      <color indexed="56"/>
      <name val="ＭＳ Ｐゴシック"/>
      <family val="3"/>
      <charset val="128"/>
    </font>
    <font>
      <b/>
      <sz val="10"/>
      <color indexed="10"/>
      <name val="ＭＳ Ｐゴシック"/>
      <family val="3"/>
      <charset val="128"/>
    </font>
    <font>
      <sz val="9"/>
      <name val="ＭＳ Ｐゴシック"/>
      <family val="3"/>
      <charset val="128"/>
    </font>
    <font>
      <sz val="10"/>
      <color indexed="81"/>
      <name val="ＭＳ Ｐゴシック"/>
      <family val="3"/>
      <charset val="128"/>
    </font>
    <font>
      <sz val="10.5"/>
      <color indexed="8"/>
      <name val="ＭＳ Ｐゴシック"/>
      <family val="3"/>
      <charset val="128"/>
    </font>
    <font>
      <b/>
      <sz val="10"/>
      <color indexed="56"/>
      <name val="ＭＳ Ｐゴシック"/>
      <family val="3"/>
      <charset val="128"/>
    </font>
    <font>
      <sz val="10"/>
      <color indexed="62"/>
      <name val="ＭＳ ゴシック"/>
      <family val="3"/>
      <charset val="128"/>
    </font>
    <font>
      <sz val="11"/>
      <color theme="1"/>
      <name val="ＭＳ Ｐゴシック"/>
      <family val="3"/>
      <charset val="128"/>
      <scheme val="minor"/>
    </font>
    <font>
      <sz val="10"/>
      <color theme="1"/>
      <name val="ＭＳ ゴシック"/>
      <family val="3"/>
      <charset val="128"/>
    </font>
    <font>
      <sz val="10"/>
      <color theme="1"/>
      <name val="ＭＳ Ｐゴシック"/>
      <family val="3"/>
      <charset val="128"/>
    </font>
    <font>
      <b/>
      <sz val="12"/>
      <color theme="3"/>
      <name val="ＭＳ Ｐゴシック"/>
      <family val="3"/>
      <charset val="128"/>
    </font>
    <font>
      <sz val="9"/>
      <color theme="3"/>
      <name val="ＭＳ Ｐ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style="thin">
        <color theme="1"/>
      </left>
      <right style="thin">
        <color theme="1"/>
      </right>
      <top style="thin">
        <color theme="1"/>
      </top>
      <bottom/>
      <diagonal/>
    </border>
    <border>
      <left/>
      <right style="thin">
        <color theme="1"/>
      </right>
      <top style="thin">
        <color theme="1"/>
      </top>
      <bottom/>
      <diagonal/>
    </border>
    <border>
      <left/>
      <right/>
      <top style="thin">
        <color theme="1"/>
      </top>
      <bottom/>
      <diagonal/>
    </border>
    <border>
      <left style="thin">
        <color theme="1"/>
      </left>
      <right/>
      <top/>
      <bottom/>
      <diagonal/>
    </border>
    <border>
      <left style="thin">
        <color theme="1"/>
      </left>
      <right style="thin">
        <color theme="1"/>
      </right>
      <top/>
      <bottom/>
      <diagonal/>
    </border>
    <border>
      <left/>
      <right style="thin">
        <color theme="1"/>
      </right>
      <top/>
      <bottom/>
      <diagonal/>
    </border>
    <border>
      <left style="thin">
        <color theme="1"/>
      </left>
      <right/>
      <top style="hair">
        <color theme="1"/>
      </top>
      <bottom/>
      <diagonal/>
    </border>
    <border>
      <left style="thin">
        <color theme="1"/>
      </left>
      <right style="thin">
        <color theme="1"/>
      </right>
      <top style="hair">
        <color theme="1"/>
      </top>
      <bottom/>
      <diagonal/>
    </border>
    <border>
      <left/>
      <right style="thin">
        <color theme="1"/>
      </right>
      <top style="hair">
        <color theme="1"/>
      </top>
      <bottom/>
      <diagonal/>
    </border>
    <border>
      <left/>
      <right/>
      <top style="hair">
        <color theme="1"/>
      </top>
      <bottom/>
      <diagonal/>
    </border>
    <border>
      <left style="thin">
        <color theme="1"/>
      </left>
      <right/>
      <top/>
      <bottom style="hair">
        <color theme="1"/>
      </bottom>
      <diagonal/>
    </border>
    <border>
      <left style="thin">
        <color theme="1"/>
      </left>
      <right style="thin">
        <color theme="1"/>
      </right>
      <top/>
      <bottom style="hair">
        <color theme="1"/>
      </bottom>
      <diagonal/>
    </border>
    <border>
      <left/>
      <right style="thin">
        <color theme="1"/>
      </right>
      <top/>
      <bottom style="hair">
        <color theme="1"/>
      </bottom>
      <diagonal/>
    </border>
    <border>
      <left/>
      <right/>
      <top/>
      <bottom style="hair">
        <color theme="1"/>
      </bottom>
      <diagonal/>
    </border>
    <border>
      <left style="thin">
        <color theme="1"/>
      </left>
      <right/>
      <top/>
      <bottom style="thin">
        <color theme="1"/>
      </bottom>
      <diagonal/>
    </border>
    <border>
      <left style="thin">
        <color theme="1"/>
      </left>
      <right style="thin">
        <color theme="1"/>
      </right>
      <top/>
      <bottom style="thin">
        <color theme="1"/>
      </bottom>
      <diagonal/>
    </border>
    <border>
      <left/>
      <right style="thin">
        <color theme="1"/>
      </right>
      <top/>
      <bottom style="thin">
        <color theme="1"/>
      </bottom>
      <diagonal/>
    </border>
    <border>
      <left/>
      <right/>
      <top/>
      <bottom style="thin">
        <color theme="1"/>
      </bottom>
      <diagonal/>
    </border>
    <border>
      <left/>
      <right/>
      <top style="thin">
        <color theme="1"/>
      </top>
      <bottom style="thin">
        <color theme="1"/>
      </bottom>
      <diagonal/>
    </border>
    <border>
      <left style="hair">
        <color theme="1"/>
      </left>
      <right style="thin">
        <color theme="1"/>
      </right>
      <top style="thin">
        <color indexed="64"/>
      </top>
      <bottom/>
      <diagonal/>
    </border>
    <border>
      <left style="hair">
        <color theme="1"/>
      </left>
      <right style="thin">
        <color theme="1"/>
      </right>
      <top style="thin">
        <color theme="1"/>
      </top>
      <bottom/>
      <diagonal/>
    </border>
    <border>
      <left style="hair">
        <color theme="1"/>
      </left>
      <right style="thin">
        <color theme="1"/>
      </right>
      <top/>
      <bottom/>
      <diagonal/>
    </border>
    <border>
      <left style="thin">
        <color theme="1"/>
      </left>
      <right/>
      <top/>
      <bottom style="double">
        <color theme="1"/>
      </bottom>
      <diagonal/>
    </border>
    <border>
      <left/>
      <right/>
      <top/>
      <bottom style="double">
        <color theme="1"/>
      </bottom>
      <diagonal/>
    </border>
    <border>
      <left/>
      <right style="thin">
        <color theme="1"/>
      </right>
      <top/>
      <bottom style="double">
        <color theme="1"/>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thin">
        <color theme="1"/>
      </right>
      <top style="double">
        <color theme="1"/>
      </top>
      <bottom style="thin">
        <color theme="1"/>
      </bottom>
      <diagonal/>
    </border>
    <border>
      <left style="hair">
        <color theme="1"/>
      </left>
      <right style="thin">
        <color theme="1"/>
      </right>
      <top style="hair">
        <color theme="1"/>
      </top>
      <bottom/>
      <diagonal/>
    </border>
    <border>
      <left style="hair">
        <color theme="1"/>
      </left>
      <right style="thin">
        <color theme="1"/>
      </right>
      <top/>
      <bottom style="hair">
        <color theme="1"/>
      </bottom>
      <diagonal/>
    </border>
    <border>
      <left style="thin">
        <color theme="1"/>
      </left>
      <right style="thin">
        <color theme="1"/>
      </right>
      <top/>
      <bottom style="double">
        <color theme="1"/>
      </bottom>
      <diagonal/>
    </border>
    <border>
      <left style="hair">
        <color theme="1"/>
      </left>
      <right style="thin">
        <color theme="1"/>
      </right>
      <top/>
      <bottom style="double">
        <color theme="1"/>
      </bottom>
      <diagonal/>
    </border>
    <border>
      <left style="hair">
        <color theme="1"/>
      </left>
      <right style="thin">
        <color theme="1"/>
      </right>
      <top/>
      <bottom style="thin">
        <color indexed="64"/>
      </bottom>
      <diagonal/>
    </border>
    <border>
      <left/>
      <right style="thin">
        <color indexed="64"/>
      </right>
      <top style="thin">
        <color theme="1"/>
      </top>
      <bottom style="thin">
        <color theme="1"/>
      </bottom>
      <diagonal/>
    </border>
  </borders>
  <cellStyleXfs count="8">
    <xf numFmtId="0" fontId="0" fillId="0" borderId="0">
      <alignment vertical="center"/>
    </xf>
    <xf numFmtId="38" fontId="7" fillId="0" borderId="0" applyFont="0" applyFill="0" applyBorder="0" applyAlignment="0" applyProtection="0"/>
    <xf numFmtId="38" fontId="1" fillId="0" borderId="0" applyFont="0" applyFill="0" applyBorder="0" applyAlignment="0" applyProtection="0"/>
    <xf numFmtId="0" fontId="7" fillId="0" borderId="0"/>
    <xf numFmtId="0" fontId="18" fillId="0" borderId="0">
      <alignment vertical="center"/>
    </xf>
    <xf numFmtId="0" fontId="1" fillId="0" borderId="0"/>
    <xf numFmtId="0" fontId="7" fillId="0" borderId="0">
      <alignment vertical="center"/>
    </xf>
    <xf numFmtId="0" fontId="8" fillId="0" borderId="0"/>
  </cellStyleXfs>
  <cellXfs count="122">
    <xf numFmtId="0" fontId="0" fillId="0" borderId="0" xfId="0">
      <alignment vertical="center"/>
    </xf>
    <xf numFmtId="0" fontId="19" fillId="2" borderId="0" xfId="0" applyFont="1" applyFill="1" applyProtection="1">
      <alignment vertical="center"/>
      <protection hidden="1"/>
    </xf>
    <xf numFmtId="38" fontId="3" fillId="2" borderId="0" xfId="2" applyFont="1" applyFill="1" applyBorder="1" applyAlignment="1" applyProtection="1">
      <alignment vertical="center"/>
      <protection hidden="1"/>
    </xf>
    <xf numFmtId="176" fontId="2" fillId="2" borderId="0" xfId="0" applyNumberFormat="1" applyFont="1" applyFill="1" applyAlignment="1" applyProtection="1">
      <alignment horizontal="left" vertical="center"/>
      <protection hidden="1"/>
    </xf>
    <xf numFmtId="0" fontId="2" fillId="3" borderId="5" xfId="0" applyFont="1" applyFill="1" applyBorder="1" applyAlignment="1" applyProtection="1">
      <alignment horizontal="centerContinuous" vertical="center" wrapText="1"/>
      <protection hidden="1"/>
    </xf>
    <xf numFmtId="0" fontId="19" fillId="3" borderId="6" xfId="0" applyFont="1" applyFill="1" applyBorder="1" applyAlignment="1" applyProtection="1">
      <alignment horizontal="centerContinuous" vertical="center" wrapText="1"/>
      <protection hidden="1"/>
    </xf>
    <xf numFmtId="0" fontId="19" fillId="3" borderId="7" xfId="0" applyFont="1" applyFill="1" applyBorder="1" applyAlignment="1" applyProtection="1">
      <alignment horizontal="center" vertical="center"/>
      <protection hidden="1"/>
    </xf>
    <xf numFmtId="178" fontId="10" fillId="3" borderId="8" xfId="2" applyNumberFormat="1" applyFont="1" applyFill="1" applyBorder="1" applyAlignment="1" applyProtection="1">
      <alignment horizontal="center" vertical="center"/>
      <protection hidden="1"/>
    </xf>
    <xf numFmtId="0" fontId="2" fillId="3" borderId="9" xfId="6" applyFont="1" applyFill="1" applyBorder="1" applyAlignment="1" applyProtection="1">
      <alignment horizontal="left" vertical="center"/>
      <protection hidden="1"/>
    </xf>
    <xf numFmtId="180" fontId="10" fillId="3" borderId="10" xfId="6" applyNumberFormat="1" applyFont="1" applyFill="1" applyBorder="1" applyProtection="1">
      <alignment vertical="center"/>
      <protection hidden="1"/>
    </xf>
    <xf numFmtId="180" fontId="10" fillId="3" borderId="11" xfId="6" applyNumberFormat="1" applyFont="1" applyFill="1" applyBorder="1" applyProtection="1">
      <alignment vertical="center"/>
      <protection hidden="1"/>
    </xf>
    <xf numFmtId="178" fontId="10" fillId="3" borderId="12" xfId="2" applyNumberFormat="1" applyFont="1" applyFill="1" applyBorder="1" applyAlignment="1" applyProtection="1">
      <alignment horizontal="center" vertical="center"/>
      <protection hidden="1"/>
    </xf>
    <xf numFmtId="0" fontId="2" fillId="3" borderId="13" xfId="6" applyFont="1" applyFill="1" applyBorder="1" applyAlignment="1" applyProtection="1">
      <alignment horizontal="left" vertical="center"/>
      <protection hidden="1"/>
    </xf>
    <xf numFmtId="180" fontId="10" fillId="3" borderId="14" xfId="6" applyNumberFormat="1" applyFont="1" applyFill="1" applyBorder="1" applyProtection="1">
      <alignment vertical="center"/>
      <protection hidden="1"/>
    </xf>
    <xf numFmtId="180" fontId="10" fillId="3" borderId="0" xfId="6" applyNumberFormat="1" applyFont="1" applyFill="1" applyProtection="1">
      <alignment vertical="center"/>
      <protection hidden="1"/>
    </xf>
    <xf numFmtId="178" fontId="10" fillId="3" borderId="15" xfId="2" applyNumberFormat="1" applyFont="1" applyFill="1" applyBorder="1" applyAlignment="1" applyProtection="1">
      <alignment horizontal="center" vertical="center"/>
      <protection hidden="1"/>
    </xf>
    <xf numFmtId="0" fontId="2" fillId="3" borderId="16" xfId="6" applyFont="1" applyFill="1" applyBorder="1" applyAlignment="1" applyProtection="1">
      <alignment horizontal="left" vertical="center"/>
      <protection hidden="1"/>
    </xf>
    <xf numFmtId="180" fontId="10" fillId="3" borderId="17" xfId="6" applyNumberFormat="1" applyFont="1" applyFill="1" applyBorder="1" applyProtection="1">
      <alignment vertical="center"/>
      <protection hidden="1"/>
    </xf>
    <xf numFmtId="180" fontId="10" fillId="3" borderId="18" xfId="6" applyNumberFormat="1" applyFont="1" applyFill="1" applyBorder="1" applyProtection="1">
      <alignment vertical="center"/>
      <protection hidden="1"/>
    </xf>
    <xf numFmtId="178" fontId="10" fillId="3" borderId="19" xfId="2" applyNumberFormat="1" applyFont="1" applyFill="1" applyBorder="1" applyAlignment="1" applyProtection="1">
      <alignment horizontal="center" vertical="center"/>
      <protection hidden="1"/>
    </xf>
    <xf numFmtId="0" fontId="2" fillId="3" borderId="20" xfId="6" applyFont="1" applyFill="1" applyBorder="1" applyAlignment="1" applyProtection="1">
      <alignment horizontal="left" vertical="center"/>
      <protection hidden="1"/>
    </xf>
    <xf numFmtId="180" fontId="10" fillId="3" borderId="21" xfId="6" applyNumberFormat="1" applyFont="1" applyFill="1" applyBorder="1" applyProtection="1">
      <alignment vertical="center"/>
      <protection hidden="1"/>
    </xf>
    <xf numFmtId="180" fontId="10" fillId="3" borderId="22" xfId="6" applyNumberFormat="1" applyFont="1" applyFill="1" applyBorder="1" applyProtection="1">
      <alignment vertical="center"/>
      <protection hidden="1"/>
    </xf>
    <xf numFmtId="178" fontId="10" fillId="3" borderId="23" xfId="2" applyNumberFormat="1" applyFont="1" applyFill="1" applyBorder="1" applyAlignment="1" applyProtection="1">
      <alignment horizontal="center" vertical="center"/>
      <protection hidden="1"/>
    </xf>
    <xf numFmtId="0" fontId="2" fillId="3" borderId="24" xfId="6" applyFont="1" applyFill="1" applyBorder="1" applyAlignment="1" applyProtection="1">
      <alignment horizontal="left" vertical="center"/>
      <protection hidden="1"/>
    </xf>
    <xf numFmtId="180" fontId="10" fillId="3" borderId="25" xfId="6" applyNumberFormat="1" applyFont="1" applyFill="1" applyBorder="1" applyProtection="1">
      <alignment vertical="center"/>
      <protection hidden="1"/>
    </xf>
    <xf numFmtId="180" fontId="10" fillId="3" borderId="26" xfId="6" applyNumberFormat="1" applyFont="1" applyFill="1" applyBorder="1" applyProtection="1">
      <alignment vertical="center"/>
      <protection hidden="1"/>
    </xf>
    <xf numFmtId="178" fontId="10" fillId="2" borderId="0" xfId="2" applyNumberFormat="1" applyFont="1" applyFill="1" applyBorder="1" applyAlignment="1" applyProtection="1">
      <alignment horizontal="center" vertical="center"/>
      <protection hidden="1"/>
    </xf>
    <xf numFmtId="0" fontId="2" fillId="2" borderId="0" xfId="6" applyFont="1" applyFill="1" applyAlignment="1" applyProtection="1">
      <alignment horizontal="left" vertical="center"/>
      <protection hidden="1"/>
    </xf>
    <xf numFmtId="180" fontId="10" fillId="2" borderId="0" xfId="6" applyNumberFormat="1" applyFont="1" applyFill="1" applyProtection="1">
      <alignment vertical="center"/>
      <protection hidden="1"/>
    </xf>
    <xf numFmtId="0" fontId="2" fillId="3" borderId="6" xfId="0" applyFont="1" applyFill="1" applyBorder="1" applyAlignment="1" applyProtection="1">
      <alignment horizontal="centerContinuous" vertical="center" wrapText="1"/>
      <protection hidden="1"/>
    </xf>
    <xf numFmtId="0" fontId="19" fillId="3" borderId="6" xfId="0" applyFont="1" applyFill="1" applyBorder="1" applyAlignment="1" applyProtection="1">
      <alignment horizontal="center" vertical="center"/>
      <protection hidden="1"/>
    </xf>
    <xf numFmtId="178" fontId="10" fillId="3" borderId="9" xfId="2" applyNumberFormat="1" applyFont="1" applyFill="1" applyBorder="1" applyAlignment="1" applyProtection="1">
      <alignment horizontal="center" vertical="center"/>
      <protection hidden="1"/>
    </xf>
    <xf numFmtId="0" fontId="20" fillId="3" borderId="9" xfId="0" applyFont="1" applyFill="1" applyBorder="1" applyAlignment="1" applyProtection="1">
      <alignment horizontal="left" vertical="center"/>
      <protection hidden="1"/>
    </xf>
    <xf numFmtId="177" fontId="19" fillId="2" borderId="11" xfId="0" applyNumberFormat="1" applyFont="1" applyFill="1" applyBorder="1" applyProtection="1">
      <alignment vertical="center"/>
      <protection hidden="1"/>
    </xf>
    <xf numFmtId="178" fontId="10" fillId="3" borderId="13" xfId="2" applyNumberFormat="1" applyFont="1" applyFill="1" applyBorder="1" applyAlignment="1" applyProtection="1">
      <alignment horizontal="center" vertical="center"/>
      <protection hidden="1"/>
    </xf>
    <xf numFmtId="0" fontId="20" fillId="3" borderId="13" xfId="0" applyFont="1" applyFill="1" applyBorder="1" applyAlignment="1" applyProtection="1">
      <alignment horizontal="left" vertical="center"/>
      <protection hidden="1"/>
    </xf>
    <xf numFmtId="177" fontId="19" fillId="2" borderId="0" xfId="0" applyNumberFormat="1" applyFont="1" applyFill="1" applyProtection="1">
      <alignment vertical="center"/>
      <protection hidden="1"/>
    </xf>
    <xf numFmtId="177" fontId="19" fillId="2" borderId="14" xfId="0" applyNumberFormat="1" applyFont="1" applyFill="1" applyBorder="1" applyProtection="1">
      <alignment vertical="center"/>
      <protection hidden="1"/>
    </xf>
    <xf numFmtId="0" fontId="20" fillId="3" borderId="13" xfId="0" applyFont="1" applyFill="1" applyBorder="1" applyAlignment="1" applyProtection="1">
      <alignment horizontal="left" vertical="center" indent="1"/>
      <protection hidden="1"/>
    </xf>
    <xf numFmtId="177" fontId="19" fillId="3" borderId="0" xfId="0" applyNumberFormat="1" applyFont="1" applyFill="1" applyProtection="1">
      <alignment vertical="center"/>
      <protection hidden="1"/>
    </xf>
    <xf numFmtId="177" fontId="19" fillId="3" borderId="14" xfId="0" applyNumberFormat="1" applyFont="1" applyFill="1" applyBorder="1" applyProtection="1">
      <alignment vertical="center"/>
      <protection hidden="1"/>
    </xf>
    <xf numFmtId="178" fontId="10" fillId="3" borderId="24" xfId="2" applyNumberFormat="1" applyFont="1" applyFill="1" applyBorder="1" applyAlignment="1" applyProtection="1">
      <alignment horizontal="center" vertical="center"/>
      <protection hidden="1"/>
    </xf>
    <xf numFmtId="0" fontId="20" fillId="3" borderId="24" xfId="0" applyFont="1" applyFill="1" applyBorder="1" applyAlignment="1" applyProtection="1">
      <alignment horizontal="left" vertical="center"/>
      <protection hidden="1"/>
    </xf>
    <xf numFmtId="0" fontId="20" fillId="3" borderId="24" xfId="0" applyFont="1" applyFill="1" applyBorder="1" applyAlignment="1" applyProtection="1">
      <alignment horizontal="left" vertical="center" indent="1"/>
      <protection hidden="1"/>
    </xf>
    <xf numFmtId="177" fontId="19" fillId="3" borderId="26" xfId="0" applyNumberFormat="1" applyFont="1" applyFill="1" applyBorder="1" applyProtection="1">
      <alignment vertical="center"/>
      <protection hidden="1"/>
    </xf>
    <xf numFmtId="177" fontId="19" fillId="3" borderId="25" xfId="0" applyNumberFormat="1" applyFont="1" applyFill="1" applyBorder="1" applyProtection="1">
      <alignment vertical="center"/>
      <protection hidden="1"/>
    </xf>
    <xf numFmtId="177" fontId="19" fillId="2" borderId="26" xfId="0" applyNumberFormat="1" applyFont="1" applyFill="1" applyBorder="1" applyProtection="1">
      <alignment vertical="center"/>
      <protection hidden="1"/>
    </xf>
    <xf numFmtId="177" fontId="19" fillId="2" borderId="25" xfId="0" applyNumberFormat="1" applyFont="1" applyFill="1" applyBorder="1" applyProtection="1">
      <alignment vertical="center"/>
      <protection hidden="1"/>
    </xf>
    <xf numFmtId="0" fontId="20" fillId="2" borderId="9" xfId="0" applyFont="1" applyFill="1" applyBorder="1" applyAlignment="1" applyProtection="1">
      <alignment horizontal="left" vertical="center"/>
      <protection hidden="1"/>
    </xf>
    <xf numFmtId="0" fontId="20" fillId="2" borderId="13" xfId="0" applyFont="1" applyFill="1" applyBorder="1" applyAlignment="1" applyProtection="1">
      <alignment horizontal="left" vertical="center"/>
      <protection hidden="1"/>
    </xf>
    <xf numFmtId="0" fontId="20" fillId="2" borderId="24" xfId="0" applyFont="1" applyFill="1" applyBorder="1" applyAlignment="1" applyProtection="1">
      <alignment horizontal="left" vertical="center"/>
      <protection hidden="1"/>
    </xf>
    <xf numFmtId="0" fontId="2" fillId="2" borderId="0" xfId="6" applyFont="1" applyFill="1" applyProtection="1">
      <alignment vertical="center"/>
      <protection hidden="1"/>
    </xf>
    <xf numFmtId="38" fontId="2" fillId="2" borderId="0" xfId="2" applyFont="1" applyFill="1" applyBorder="1" applyAlignment="1" applyProtection="1">
      <protection hidden="1"/>
    </xf>
    <xf numFmtId="38" fontId="2" fillId="2" borderId="0" xfId="2" applyFont="1" applyFill="1" applyBorder="1" applyAlignment="1" applyProtection="1">
      <alignment vertical="center"/>
      <protection hidden="1"/>
    </xf>
    <xf numFmtId="0" fontId="21" fillId="2" borderId="0" xfId="4" applyFont="1" applyFill="1" applyProtection="1">
      <alignment vertical="center"/>
      <protection hidden="1"/>
    </xf>
    <xf numFmtId="0" fontId="12" fillId="2" borderId="0" xfId="5" applyFont="1" applyFill="1" applyAlignment="1" applyProtection="1">
      <alignment vertical="center"/>
      <protection hidden="1"/>
    </xf>
    <xf numFmtId="0" fontId="2" fillId="4" borderId="5" xfId="6" applyFont="1" applyFill="1" applyBorder="1" applyAlignment="1" applyProtection="1">
      <alignment horizontal="centerContinuous" vertical="center"/>
      <protection hidden="1"/>
    </xf>
    <xf numFmtId="0" fontId="2" fillId="4" borderId="27" xfId="6" applyFont="1" applyFill="1" applyBorder="1" applyAlignment="1" applyProtection="1">
      <alignment horizontal="centerContinuous" vertical="center"/>
      <protection hidden="1"/>
    </xf>
    <xf numFmtId="0" fontId="2" fillId="4" borderId="7" xfId="6" applyFont="1" applyFill="1" applyBorder="1" applyAlignment="1" applyProtection="1">
      <alignment horizontal="centerContinuous" vertical="center"/>
      <protection hidden="1"/>
    </xf>
    <xf numFmtId="0" fontId="2" fillId="4" borderId="8" xfId="6" applyFont="1" applyFill="1" applyBorder="1" applyAlignment="1" applyProtection="1">
      <alignment horizontal="centerContinuous" vertical="center"/>
      <protection hidden="1"/>
    </xf>
    <xf numFmtId="0" fontId="2" fillId="4" borderId="11" xfId="6" applyFont="1" applyFill="1" applyBorder="1" applyAlignment="1" applyProtection="1">
      <alignment horizontal="centerContinuous" vertical="center"/>
      <protection hidden="1"/>
    </xf>
    <xf numFmtId="0" fontId="2" fillId="4" borderId="10" xfId="6" applyFont="1" applyFill="1" applyBorder="1" applyAlignment="1" applyProtection="1">
      <alignment horizontal="centerContinuous" vertical="center"/>
      <protection hidden="1"/>
    </xf>
    <xf numFmtId="38" fontId="2" fillId="4" borderId="1" xfId="2" applyFont="1" applyFill="1" applyBorder="1" applyAlignment="1" applyProtection="1">
      <alignment horizontal="center" vertical="center" wrapText="1"/>
      <protection hidden="1"/>
    </xf>
    <xf numFmtId="0" fontId="2" fillId="4" borderId="9" xfId="6" applyFont="1" applyFill="1" applyBorder="1" applyAlignment="1" applyProtection="1">
      <alignment horizontal="center" vertical="center"/>
      <protection hidden="1"/>
    </xf>
    <xf numFmtId="0" fontId="2" fillId="4" borderId="2" xfId="6" applyFont="1" applyFill="1" applyBorder="1" applyAlignment="1" applyProtection="1">
      <alignment horizontal="center" vertical="center" wrapText="1"/>
      <protection hidden="1"/>
    </xf>
    <xf numFmtId="0" fontId="2" fillId="4" borderId="28" xfId="6" applyFont="1" applyFill="1" applyBorder="1" applyAlignment="1" applyProtection="1">
      <alignment horizontal="center" vertical="center" wrapText="1"/>
      <protection hidden="1"/>
    </xf>
    <xf numFmtId="0" fontId="2" fillId="2" borderId="8" xfId="6" applyFont="1" applyFill="1" applyBorder="1" applyAlignment="1" applyProtection="1">
      <alignment horizontal="left" vertical="center" indent="1"/>
      <protection hidden="1"/>
    </xf>
    <xf numFmtId="180" fontId="10" fillId="0" borderId="11" xfId="6" applyNumberFormat="1" applyFont="1" applyBorder="1" applyProtection="1">
      <alignment vertical="center"/>
      <protection hidden="1"/>
    </xf>
    <xf numFmtId="0" fontId="2" fillId="2" borderId="10" xfId="6" applyFont="1" applyFill="1" applyBorder="1" applyAlignment="1" applyProtection="1">
      <alignment horizontal="left" vertical="center"/>
      <protection hidden="1"/>
    </xf>
    <xf numFmtId="178" fontId="10" fillId="2" borderId="8" xfId="2" applyNumberFormat="1" applyFont="1" applyFill="1" applyBorder="1" applyAlignment="1" applyProtection="1">
      <alignment horizontal="center" vertical="center"/>
      <protection hidden="1"/>
    </xf>
    <xf numFmtId="0" fontId="2" fillId="2" borderId="9" xfId="6" applyFont="1" applyFill="1" applyBorder="1" applyAlignment="1" applyProtection="1">
      <alignment horizontal="left" vertical="center" indent="1"/>
      <protection hidden="1"/>
    </xf>
    <xf numFmtId="179" fontId="10" fillId="2" borderId="11" xfId="6" applyNumberFormat="1" applyFont="1" applyFill="1" applyBorder="1" applyProtection="1">
      <alignment vertical="center"/>
      <protection hidden="1"/>
    </xf>
    <xf numFmtId="179" fontId="10" fillId="3" borderId="29" xfId="6" applyNumberFormat="1" applyFont="1" applyFill="1" applyBorder="1" applyProtection="1">
      <alignment vertical="center"/>
      <protection hidden="1"/>
    </xf>
    <xf numFmtId="0" fontId="20" fillId="2" borderId="12" xfId="0" applyFont="1" applyFill="1" applyBorder="1" applyAlignment="1" applyProtection="1">
      <alignment horizontal="left" vertical="center" indent="1"/>
      <protection hidden="1"/>
    </xf>
    <xf numFmtId="180" fontId="10" fillId="0" borderId="0" xfId="6" applyNumberFormat="1" applyFont="1" applyProtection="1">
      <alignment vertical="center"/>
      <protection hidden="1"/>
    </xf>
    <xf numFmtId="0" fontId="2" fillId="2" borderId="14" xfId="6" applyFont="1" applyFill="1" applyBorder="1" applyAlignment="1" applyProtection="1">
      <alignment horizontal="left" vertical="center"/>
      <protection hidden="1"/>
    </xf>
    <xf numFmtId="178" fontId="10" fillId="2" borderId="12" xfId="2" applyNumberFormat="1" applyFont="1" applyFill="1" applyBorder="1" applyAlignment="1" applyProtection="1">
      <alignment horizontal="center" vertical="center"/>
      <protection hidden="1"/>
    </xf>
    <xf numFmtId="0" fontId="2" fillId="2" borderId="13" xfId="6" applyFont="1" applyFill="1" applyBorder="1" applyAlignment="1" applyProtection="1">
      <alignment horizontal="left" vertical="center" indent="1"/>
      <protection hidden="1"/>
    </xf>
    <xf numFmtId="179" fontId="10" fillId="2" borderId="0" xfId="6" applyNumberFormat="1" applyFont="1" applyFill="1" applyProtection="1">
      <alignment vertical="center"/>
      <protection hidden="1"/>
    </xf>
    <xf numFmtId="179" fontId="10" fillId="3" borderId="30" xfId="6" applyNumberFormat="1" applyFont="1" applyFill="1" applyBorder="1" applyProtection="1">
      <alignment vertical="center"/>
      <protection hidden="1"/>
    </xf>
    <xf numFmtId="0" fontId="20" fillId="2" borderId="15" xfId="0" applyFont="1" applyFill="1" applyBorder="1" applyAlignment="1" applyProtection="1">
      <alignment horizontal="left" vertical="center" indent="1"/>
      <protection hidden="1"/>
    </xf>
    <xf numFmtId="180" fontId="10" fillId="0" borderId="18" xfId="6" applyNumberFormat="1" applyFont="1" applyBorder="1" applyProtection="1">
      <alignment vertical="center"/>
      <protection hidden="1"/>
    </xf>
    <xf numFmtId="0" fontId="2" fillId="2" borderId="17" xfId="6" applyFont="1" applyFill="1" applyBorder="1" applyAlignment="1" applyProtection="1">
      <alignment horizontal="left" vertical="center"/>
      <protection hidden="1"/>
    </xf>
    <xf numFmtId="0" fontId="20" fillId="2" borderId="31" xfId="0" applyFont="1" applyFill="1" applyBorder="1" applyAlignment="1" applyProtection="1">
      <alignment horizontal="left" vertical="center" indent="1"/>
      <protection hidden="1"/>
    </xf>
    <xf numFmtId="180" fontId="10" fillId="0" borderId="32" xfId="6" applyNumberFormat="1" applyFont="1" applyBorder="1" applyProtection="1">
      <alignment vertical="center"/>
      <protection hidden="1"/>
    </xf>
    <xf numFmtId="0" fontId="2" fillId="2" borderId="33" xfId="6" applyFont="1" applyFill="1" applyBorder="1" applyAlignment="1" applyProtection="1">
      <alignment horizontal="left" vertical="center"/>
      <protection hidden="1"/>
    </xf>
    <xf numFmtId="0" fontId="2" fillId="2" borderId="34" xfId="6" applyFont="1" applyFill="1" applyBorder="1" applyAlignment="1" applyProtection="1">
      <alignment horizontal="left" vertical="center" indent="1"/>
      <protection hidden="1"/>
    </xf>
    <xf numFmtId="180" fontId="10" fillId="2" borderId="35" xfId="6" applyNumberFormat="1" applyFont="1" applyFill="1" applyBorder="1" applyProtection="1">
      <alignment vertical="center"/>
      <protection hidden="1"/>
    </xf>
    <xf numFmtId="0" fontId="2" fillId="2" borderId="36" xfId="6" applyFont="1" applyFill="1" applyBorder="1" applyAlignment="1" applyProtection="1">
      <alignment horizontal="left" vertical="center"/>
      <protection hidden="1"/>
    </xf>
    <xf numFmtId="178" fontId="10" fillId="2" borderId="15" xfId="2" applyNumberFormat="1" applyFont="1" applyFill="1" applyBorder="1" applyAlignment="1" applyProtection="1">
      <alignment horizontal="center" vertical="center"/>
      <protection hidden="1"/>
    </xf>
    <xf numFmtId="0" fontId="2" fillId="2" borderId="16" xfId="6" applyFont="1" applyFill="1" applyBorder="1" applyAlignment="1" applyProtection="1">
      <alignment horizontal="left" vertical="center" indent="1"/>
      <protection hidden="1"/>
    </xf>
    <xf numFmtId="179" fontId="10" fillId="2" borderId="18" xfId="6" applyNumberFormat="1" applyFont="1" applyFill="1" applyBorder="1" applyProtection="1">
      <alignment vertical="center"/>
      <protection hidden="1"/>
    </xf>
    <xf numFmtId="179" fontId="10" fillId="3" borderId="37" xfId="6" applyNumberFormat="1" applyFont="1" applyFill="1" applyBorder="1" applyProtection="1">
      <alignment vertical="center"/>
      <protection hidden="1"/>
    </xf>
    <xf numFmtId="178" fontId="10" fillId="2" borderId="19" xfId="2" applyNumberFormat="1" applyFont="1" applyFill="1" applyBorder="1" applyAlignment="1" applyProtection="1">
      <alignment horizontal="center" vertical="center"/>
      <protection hidden="1"/>
    </xf>
    <xf numFmtId="0" fontId="2" fillId="2" borderId="20" xfId="6" applyFont="1" applyFill="1" applyBorder="1" applyAlignment="1" applyProtection="1">
      <alignment horizontal="left" vertical="center" indent="1"/>
      <protection hidden="1"/>
    </xf>
    <xf numFmtId="179" fontId="10" fillId="2" borderId="22" xfId="6" applyNumberFormat="1" applyFont="1" applyFill="1" applyBorder="1" applyProtection="1">
      <alignment vertical="center"/>
      <protection hidden="1"/>
    </xf>
    <xf numFmtId="179" fontId="10" fillId="3" borderId="38" xfId="6" applyNumberFormat="1" applyFont="1" applyFill="1" applyBorder="1" applyProtection="1">
      <alignment vertical="center"/>
      <protection hidden="1"/>
    </xf>
    <xf numFmtId="178" fontId="10" fillId="2" borderId="31" xfId="2" applyNumberFormat="1" applyFont="1" applyFill="1" applyBorder="1" applyAlignment="1" applyProtection="1">
      <alignment horizontal="center" vertical="center"/>
      <protection hidden="1"/>
    </xf>
    <xf numFmtId="0" fontId="2" fillId="2" borderId="39" xfId="6" applyFont="1" applyFill="1" applyBorder="1" applyAlignment="1" applyProtection="1">
      <alignment horizontal="left" vertical="center" indent="1"/>
      <protection hidden="1"/>
    </xf>
    <xf numFmtId="179" fontId="10" fillId="2" borderId="32" xfId="6" applyNumberFormat="1" applyFont="1" applyFill="1" applyBorder="1" applyProtection="1">
      <alignment vertical="center"/>
      <protection hidden="1"/>
    </xf>
    <xf numFmtId="179" fontId="10" fillId="3" borderId="40" xfId="6" applyNumberFormat="1" applyFont="1" applyFill="1" applyBorder="1" applyProtection="1">
      <alignment vertical="center"/>
      <protection hidden="1"/>
    </xf>
    <xf numFmtId="178" fontId="2" fillId="2" borderId="3" xfId="2" applyNumberFormat="1" applyFont="1" applyFill="1" applyBorder="1" applyAlignment="1" applyProtection="1">
      <alignment horizontal="center" vertical="center"/>
      <protection hidden="1"/>
    </xf>
    <xf numFmtId="0" fontId="2" fillId="2" borderId="24" xfId="6" applyFont="1" applyFill="1" applyBorder="1" applyAlignment="1" applyProtection="1">
      <alignment horizontal="left" vertical="center" indent="1"/>
      <protection hidden="1"/>
    </xf>
    <xf numFmtId="179" fontId="10" fillId="2" borderId="4" xfId="6" applyNumberFormat="1" applyFont="1" applyFill="1" applyBorder="1" applyProtection="1">
      <alignment vertical="center"/>
      <protection hidden="1"/>
    </xf>
    <xf numFmtId="179" fontId="10" fillId="3" borderId="41" xfId="6" applyNumberFormat="1" applyFont="1" applyFill="1" applyBorder="1" applyProtection="1">
      <alignment vertical="center"/>
      <protection hidden="1"/>
    </xf>
    <xf numFmtId="0" fontId="13" fillId="2" borderId="0" xfId="5" applyFont="1" applyFill="1" applyAlignment="1" applyProtection="1">
      <alignment vertical="center"/>
      <protection hidden="1"/>
    </xf>
    <xf numFmtId="0" fontId="2" fillId="2" borderId="5" xfId="6" applyFont="1" applyFill="1" applyBorder="1" applyAlignment="1" applyProtection="1">
      <alignment horizontal="center" vertical="center"/>
      <protection hidden="1"/>
    </xf>
    <xf numFmtId="0" fontId="2" fillId="2" borderId="7" xfId="6" applyFont="1" applyFill="1" applyBorder="1" applyAlignment="1" applyProtection="1">
      <alignment horizontal="center" vertical="center"/>
      <protection hidden="1"/>
    </xf>
    <xf numFmtId="38" fontId="22" fillId="2" borderId="0" xfId="2" applyFont="1" applyFill="1" applyBorder="1" applyAlignment="1" applyProtection="1">
      <protection hidden="1"/>
    </xf>
    <xf numFmtId="176" fontId="20" fillId="3" borderId="13" xfId="0" applyNumberFormat="1" applyFont="1" applyFill="1" applyBorder="1" applyAlignment="1" applyProtection="1">
      <alignment horizontal="left" vertical="center" indent="1"/>
      <protection hidden="1"/>
    </xf>
    <xf numFmtId="181" fontId="19" fillId="3" borderId="27" xfId="0" applyNumberFormat="1" applyFont="1" applyFill="1" applyBorder="1" applyAlignment="1" applyProtection="1">
      <alignment horizontal="center" vertical="center"/>
      <protection hidden="1"/>
    </xf>
    <xf numFmtId="181" fontId="19" fillId="3" borderId="42" xfId="0" applyNumberFormat="1" applyFont="1" applyFill="1" applyBorder="1" applyAlignment="1" applyProtection="1">
      <alignment horizontal="center" vertical="center"/>
      <protection hidden="1"/>
    </xf>
    <xf numFmtId="181" fontId="19" fillId="3" borderId="7" xfId="0" applyNumberFormat="1" applyFont="1" applyFill="1" applyBorder="1" applyAlignment="1" applyProtection="1">
      <alignment horizontal="center" vertical="center"/>
      <protection hidden="1"/>
    </xf>
    <xf numFmtId="0" fontId="10" fillId="0" borderId="27" xfId="6" applyFont="1" applyBorder="1" applyAlignment="1" applyProtection="1">
      <alignment horizontal="center" vertical="center"/>
      <protection hidden="1"/>
    </xf>
    <xf numFmtId="177" fontId="19" fillId="3" borderId="11" xfId="0" applyNumberFormat="1" applyFont="1" applyFill="1" applyBorder="1" applyProtection="1">
      <alignment vertical="center"/>
      <protection hidden="1"/>
    </xf>
    <xf numFmtId="177" fontId="19" fillId="2" borderId="0" xfId="0" applyNumberFormat="1" applyFont="1" applyFill="1" applyBorder="1" applyProtection="1">
      <alignment vertical="center"/>
      <protection hidden="1"/>
    </xf>
    <xf numFmtId="181" fontId="19" fillId="2" borderId="0" xfId="0" applyNumberFormat="1" applyFont="1" applyFill="1" applyBorder="1" applyAlignment="1" applyProtection="1">
      <alignment horizontal="center" vertical="center"/>
      <protection hidden="1"/>
    </xf>
    <xf numFmtId="177" fontId="10" fillId="2" borderId="11" xfId="0" applyNumberFormat="1" applyFont="1" applyFill="1" applyBorder="1" applyProtection="1">
      <alignment vertical="center"/>
      <protection hidden="1"/>
    </xf>
    <xf numFmtId="177" fontId="10" fillId="2" borderId="10" xfId="0" applyNumberFormat="1" applyFont="1" applyFill="1" applyBorder="1" applyProtection="1">
      <alignment vertical="center"/>
      <protection hidden="1"/>
    </xf>
    <xf numFmtId="177" fontId="10" fillId="2" borderId="0" xfId="0" applyNumberFormat="1" applyFont="1" applyFill="1" applyProtection="1">
      <alignment vertical="center"/>
      <protection hidden="1"/>
    </xf>
    <xf numFmtId="177" fontId="10" fillId="2" borderId="14" xfId="0" applyNumberFormat="1" applyFont="1" applyFill="1" applyBorder="1" applyProtection="1">
      <alignment vertical="center"/>
      <protection hidden="1"/>
    </xf>
  </cellXfs>
  <cellStyles count="8">
    <cellStyle name="桁区切り 2" xfId="1" xr:uid="{00000000-0005-0000-0000-000000000000}"/>
    <cellStyle name="桁区切り 3"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_Book3" xfId="6" xr:uid="{00000000-0005-0000-0000-000006000000}"/>
    <cellStyle name="未定義"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autoPageBreaks="0"/>
  </sheetPr>
  <dimension ref="B1:O648"/>
  <sheetViews>
    <sheetView tabSelected="1" showOutlineSymbols="0" zoomScaleNormal="100" workbookViewId="0">
      <selection activeCell="J30" sqref="J30"/>
    </sheetView>
  </sheetViews>
  <sheetFormatPr defaultColWidth="6.625" defaultRowHeight="12.95" customHeight="1" x14ac:dyDescent="0.15"/>
  <cols>
    <col min="1" max="1" width="1.375" style="52" customWidth="1"/>
    <col min="2" max="2" width="16.625" style="52" customWidth="1"/>
    <col min="3" max="3" width="11.625" style="52" customWidth="1"/>
    <col min="4" max="4" width="3.625" style="52" customWidth="1"/>
    <col min="5" max="5" width="5.625" style="106" customWidth="1"/>
    <col min="6" max="6" width="6.75" style="106" bestFit="1" customWidth="1"/>
    <col min="7" max="7" width="3.625" style="106" customWidth="1"/>
    <col min="8" max="8" width="2.625" style="106" customWidth="1"/>
    <col min="9" max="9" width="8.625" style="106" customWidth="1"/>
    <col min="10" max="10" width="24.625" style="106" customWidth="1"/>
    <col min="11" max="12" width="8.625" style="106" customWidth="1"/>
    <col min="13" max="15" width="8.625" style="52" customWidth="1"/>
    <col min="16" max="16" width="1.625" style="52" customWidth="1"/>
    <col min="17" max="16384" width="6.625" style="52"/>
  </cols>
  <sheetData>
    <row r="1" spans="2:15" ht="20.100000000000001" customHeight="1" x14ac:dyDescent="0.15">
      <c r="B1" s="109" t="s">
        <v>153</v>
      </c>
      <c r="E1" s="52"/>
      <c r="F1" s="52"/>
      <c r="G1" s="52"/>
      <c r="H1" s="52"/>
      <c r="I1" s="52"/>
      <c r="J1" s="52"/>
      <c r="K1" s="52"/>
      <c r="L1" s="52"/>
    </row>
    <row r="2" spans="2:15" ht="20.100000000000001" customHeight="1" x14ac:dyDescent="0.15">
      <c r="B2" s="53" t="s">
        <v>94</v>
      </c>
      <c r="E2" s="52"/>
      <c r="F2" s="52"/>
      <c r="G2" s="52"/>
      <c r="H2" s="52"/>
      <c r="I2" s="52"/>
      <c r="J2" s="52"/>
      <c r="K2" s="52"/>
      <c r="L2" s="52"/>
    </row>
    <row r="3" spans="2:15" ht="12.95" customHeight="1" x14ac:dyDescent="0.15">
      <c r="B3" s="54"/>
      <c r="E3" s="52"/>
      <c r="F3" s="52"/>
      <c r="G3" s="52"/>
      <c r="H3" s="52"/>
      <c r="I3" s="52"/>
      <c r="J3" s="52"/>
      <c r="K3" s="52"/>
      <c r="L3" s="52"/>
    </row>
    <row r="4" spans="2:15" ht="24.95" customHeight="1" x14ac:dyDescent="0.15">
      <c r="B4" s="55" t="s">
        <v>81</v>
      </c>
      <c r="C4" s="56"/>
      <c r="E4" s="52"/>
      <c r="F4" s="52"/>
      <c r="G4" s="52"/>
      <c r="H4" s="52"/>
      <c r="I4" s="55" t="s">
        <v>95</v>
      </c>
      <c r="J4" s="52"/>
      <c r="K4" s="52"/>
      <c r="L4" s="52"/>
    </row>
    <row r="5" spans="2:15" ht="27.95" customHeight="1" x14ac:dyDescent="0.15">
      <c r="B5" s="57" t="s">
        <v>79</v>
      </c>
      <c r="C5" s="58"/>
      <c r="D5" s="59"/>
      <c r="E5" s="60" t="s">
        <v>75</v>
      </c>
      <c r="F5" s="61"/>
      <c r="G5" s="62"/>
      <c r="H5" s="52"/>
      <c r="I5" s="63" t="s">
        <v>73</v>
      </c>
      <c r="J5" s="64" t="s">
        <v>74</v>
      </c>
      <c r="K5" s="65" t="s">
        <v>90</v>
      </c>
      <c r="L5" s="65" t="s">
        <v>91</v>
      </c>
      <c r="M5" s="65" t="s">
        <v>92</v>
      </c>
      <c r="N5" s="65" t="s">
        <v>93</v>
      </c>
      <c r="O5" s="66" t="s">
        <v>55</v>
      </c>
    </row>
    <row r="6" spans="2:15" ht="15" customHeight="1" x14ac:dyDescent="0.15">
      <c r="B6" s="67" t="s">
        <v>96</v>
      </c>
      <c r="C6" s="68"/>
      <c r="D6" s="69" t="s">
        <v>77</v>
      </c>
      <c r="E6" s="107" t="s">
        <v>101</v>
      </c>
      <c r="F6" s="114"/>
      <c r="G6" s="108" t="s">
        <v>76</v>
      </c>
      <c r="H6" s="52"/>
      <c r="I6" s="70" t="s">
        <v>102</v>
      </c>
      <c r="J6" s="71" t="s">
        <v>6</v>
      </c>
      <c r="K6" s="72" t="str">
        <f>IF($C$10*$F$6=0,"",INDEX(県外・宿泊!$E$5:$J$43,$I6,MATCH($F$6,県外・宿泊!$4:$4,0)-4)*$C$6/100000000)</f>
        <v/>
      </c>
      <c r="L6" s="72" t="str">
        <f>IF($C$10*$F$6=0,"",INDEX(県外・日帰!$E$5:$J$43,$I6,MATCH($F$6,県外・日帰!$4:$4,0)-4)*$C$7/100000000)</f>
        <v/>
      </c>
      <c r="M6" s="72" t="str">
        <f>IF($C$10*$F$6=0,"",INDEX(県内・宿泊!$E$5:$I$43,$I6,MATCH($F$6,県内・宿泊!$4:$4,0)-4)*$C$8/100000000)</f>
        <v/>
      </c>
      <c r="N6" s="72" t="str">
        <f>IF($C$10*$F$6=0,"",INDEX(県内・日帰!$E$5:$I$43,$I6,MATCH($F$6,県内・日帰!$4:$4,0)-4)*$C$9/100000000)</f>
        <v/>
      </c>
      <c r="O6" s="73" t="str">
        <f>IF($C$10*$F$6=0,"",SUM(K6:N6))</f>
        <v/>
      </c>
    </row>
    <row r="7" spans="2:15" ht="15" customHeight="1" x14ac:dyDescent="0.15">
      <c r="B7" s="74" t="s">
        <v>97</v>
      </c>
      <c r="C7" s="75"/>
      <c r="D7" s="76" t="s">
        <v>77</v>
      </c>
      <c r="E7" s="52"/>
      <c r="F7" s="52"/>
      <c r="G7" s="52"/>
      <c r="H7" s="52"/>
      <c r="I7" s="77" t="s">
        <v>103</v>
      </c>
      <c r="J7" s="78" t="s">
        <v>104</v>
      </c>
      <c r="K7" s="79" t="str">
        <f>IF($C$10*$F$6=0,"",INDEX(県外・宿泊!$E$5:$J$43,$I7,MATCH($F$6,県外・宿泊!$4:$4,0)-4)*$C$6/100000000)</f>
        <v/>
      </c>
      <c r="L7" s="79" t="str">
        <f>IF($C$10*$F$6=0,"",INDEX(県外・日帰!$E$5:$J$43,$I7,MATCH($F$6,県外・日帰!$4:$4,0)-4)*$C$7/100000000)</f>
        <v/>
      </c>
      <c r="M7" s="79" t="str">
        <f>IF($C$10*$F$6=0,"",INDEX(県内・宿泊!$E$5:$I$43,$I7,MATCH($F$6,県内・宿泊!$4:$4,0)-4)*$C$8/100000000)</f>
        <v/>
      </c>
      <c r="N7" s="79" t="str">
        <f>IF($C$10*$F$6=0,"",INDEX(県内・日帰!$E$5:$I$43,$I7,MATCH($F$6,県内・日帰!$4:$4,0)-4)*$C$9/100000000)</f>
        <v/>
      </c>
      <c r="O7" s="80" t="str">
        <f t="shared" ref="O7:O44" si="0">IF($C$10*$F$6=0,"",SUM(K7:N7))</f>
        <v/>
      </c>
    </row>
    <row r="8" spans="2:15" ht="15" customHeight="1" x14ac:dyDescent="0.15">
      <c r="B8" s="81" t="s">
        <v>98</v>
      </c>
      <c r="C8" s="82"/>
      <c r="D8" s="83" t="s">
        <v>77</v>
      </c>
      <c r="E8" s="52"/>
      <c r="F8" s="52"/>
      <c r="G8" s="52"/>
      <c r="H8" s="52"/>
      <c r="I8" s="77" t="s">
        <v>105</v>
      </c>
      <c r="J8" s="78" t="s">
        <v>9</v>
      </c>
      <c r="K8" s="79" t="str">
        <f>IF($C$10*$F$6=0,"",INDEX(県外・宿泊!$E$5:$J$43,$I8,MATCH($F$6,県外・宿泊!$4:$4,0)-4)*$C$6/100000000)</f>
        <v/>
      </c>
      <c r="L8" s="79" t="str">
        <f>IF($C$10*$F$6=0,"",INDEX(県外・日帰!$E$5:$J$43,$I8,MATCH($F$6,県外・日帰!$4:$4,0)-4)*$C$7/100000000)</f>
        <v/>
      </c>
      <c r="M8" s="79" t="str">
        <f>IF($C$10*$F$6=0,"",INDEX(県内・宿泊!$E$5:$I$43,$I8,MATCH($F$6,県内・宿泊!$4:$4,0)-4)*$C$8/100000000)</f>
        <v/>
      </c>
      <c r="N8" s="79" t="str">
        <f>IF($C$10*$F$6=0,"",INDEX(県内・日帰!$E$5:$I$43,$I8,MATCH($F$6,県内・日帰!$4:$4,0)-4)*$C$9/100000000)</f>
        <v/>
      </c>
      <c r="O8" s="80" t="str">
        <f t="shared" si="0"/>
        <v/>
      </c>
    </row>
    <row r="9" spans="2:15" ht="15" customHeight="1" thickBot="1" x14ac:dyDescent="0.2">
      <c r="B9" s="84" t="s">
        <v>99</v>
      </c>
      <c r="C9" s="85"/>
      <c r="D9" s="86" t="s">
        <v>77</v>
      </c>
      <c r="E9" s="52"/>
      <c r="F9" s="52"/>
      <c r="G9" s="52"/>
      <c r="H9" s="52"/>
      <c r="I9" s="77" t="s">
        <v>106</v>
      </c>
      <c r="J9" s="78" t="s">
        <v>34</v>
      </c>
      <c r="K9" s="79" t="str">
        <f>IF($C$10*$F$6=0,"",INDEX(県外・宿泊!$E$5:$J$43,$I9,MATCH($F$6,県外・宿泊!$4:$4,0)-4)*$C$6/100000000)</f>
        <v/>
      </c>
      <c r="L9" s="79" t="str">
        <f>IF($C$10*$F$6=0,"",INDEX(県外・日帰!$E$5:$J$43,$I9,MATCH($F$6,県外・日帰!$4:$4,0)-4)*$C$7/100000000)</f>
        <v/>
      </c>
      <c r="M9" s="79" t="str">
        <f>IF($C$10*$F$6=0,"",INDEX(県内・宿泊!$E$5:$I$43,$I9,MATCH($F$6,県内・宿泊!$4:$4,0)-4)*$C$8/100000000)</f>
        <v/>
      </c>
      <c r="N9" s="79" t="str">
        <f>IF($C$10*$F$6=0,"",INDEX(県内・日帰!$E$5:$I$43,$I9,MATCH($F$6,県内・日帰!$4:$4,0)-4)*$C$9/100000000)</f>
        <v/>
      </c>
      <c r="O9" s="80" t="str">
        <f t="shared" si="0"/>
        <v/>
      </c>
    </row>
    <row r="10" spans="2:15" ht="15" customHeight="1" thickTop="1" x14ac:dyDescent="0.15">
      <c r="B10" s="87" t="s">
        <v>78</v>
      </c>
      <c r="C10" s="88">
        <f>SUM(C6:C9)</f>
        <v>0</v>
      </c>
      <c r="D10" s="89" t="s">
        <v>77</v>
      </c>
      <c r="E10" s="52"/>
      <c r="F10" s="52"/>
      <c r="G10" s="52"/>
      <c r="H10" s="52"/>
      <c r="I10" s="77" t="s">
        <v>107</v>
      </c>
      <c r="J10" s="78" t="s">
        <v>108</v>
      </c>
      <c r="K10" s="79" t="str">
        <f>IF($C$10*$F$6=0,"",INDEX(県外・宿泊!$E$5:$J$43,$I10,MATCH($F$6,県外・宿泊!$4:$4,0)-4)*$C$6/100000000)</f>
        <v/>
      </c>
      <c r="L10" s="79" t="str">
        <f>IF($C$10*$F$6=0,"",INDEX(県外・日帰!$E$5:$J$43,$I10,MATCH($F$6,県外・日帰!$4:$4,0)-4)*$C$7/100000000)</f>
        <v/>
      </c>
      <c r="M10" s="79" t="str">
        <f>IF($C$10*$F$6=0,"",INDEX(県内・宿泊!$E$5:$I$43,$I10,MATCH($F$6,県内・宿泊!$4:$4,0)-4)*$C$8/100000000)</f>
        <v/>
      </c>
      <c r="N10" s="79" t="str">
        <f>IF($C$10*$F$6=0,"",INDEX(県内・日帰!$E$5:$I$43,$I10,MATCH($F$6,県内・日帰!$4:$4,0)-4)*$C$9/100000000)</f>
        <v/>
      </c>
      <c r="O10" s="80" t="str">
        <f t="shared" si="0"/>
        <v/>
      </c>
    </row>
    <row r="11" spans="2:15" ht="15" customHeight="1" x14ac:dyDescent="0.15">
      <c r="E11" s="52"/>
      <c r="F11" s="52"/>
      <c r="G11" s="52"/>
      <c r="H11" s="52"/>
      <c r="I11" s="90" t="s">
        <v>109</v>
      </c>
      <c r="J11" s="91" t="s">
        <v>14</v>
      </c>
      <c r="K11" s="92" t="str">
        <f>IF($C$10*$F$6=0,"",INDEX(県外・宿泊!$E$5:$J$43,$I11,MATCH($F$6,県外・宿泊!$4:$4,0)-4)*$C$6/100000000)</f>
        <v/>
      </c>
      <c r="L11" s="92" t="str">
        <f>IF($C$10*$F$6=0,"",INDEX(県外・日帰!$E$5:$J$43,$I11,MATCH($F$6,県外・日帰!$4:$4,0)-4)*$C$7/100000000)</f>
        <v/>
      </c>
      <c r="M11" s="92" t="str">
        <f>IF($C$10*$F$6=0,"",INDEX(県内・宿泊!$E$5:$I$43,$I11,MATCH($F$6,県内・宿泊!$4:$4,0)-4)*$C$8/100000000)</f>
        <v/>
      </c>
      <c r="N11" s="92" t="str">
        <f>IF($C$10*$F$6=0,"",INDEX(県内・日帰!$E$5:$I$43,$I11,MATCH($F$6,県内・日帰!$4:$4,0)-4)*$C$9/100000000)</f>
        <v/>
      </c>
      <c r="O11" s="93" t="str">
        <f t="shared" si="0"/>
        <v/>
      </c>
    </row>
    <row r="12" spans="2:15" ht="15" customHeight="1" x14ac:dyDescent="0.15">
      <c r="E12" s="52"/>
      <c r="F12" s="52"/>
      <c r="G12" s="52"/>
      <c r="H12" s="52"/>
      <c r="I12" s="77" t="s">
        <v>110</v>
      </c>
      <c r="J12" s="78" t="s">
        <v>21</v>
      </c>
      <c r="K12" s="79" t="str">
        <f>IF($C$10*$F$6=0,"",INDEX(県外・宿泊!$E$5:$J$43,$I12,MATCH($F$6,県外・宿泊!$4:$4,0)-4)*$C$6/100000000)</f>
        <v/>
      </c>
      <c r="L12" s="79" t="str">
        <f>IF($C$10*$F$6=0,"",INDEX(県外・日帰!$E$5:$J$43,$I12,MATCH($F$6,県外・日帰!$4:$4,0)-4)*$C$7/100000000)</f>
        <v/>
      </c>
      <c r="M12" s="79" t="str">
        <f>IF($C$10*$F$6=0,"",INDEX(県内・宿泊!$E$5:$I$43,$I12,MATCH($F$6,県内・宿泊!$4:$4,0)-4)*$C$8/100000000)</f>
        <v/>
      </c>
      <c r="N12" s="79" t="str">
        <f>IF($C$10*$F$6=0,"",INDEX(県内・日帰!$E$5:$I$43,$I12,MATCH($F$6,県内・日帰!$4:$4,0)-4)*$C$9/100000000)</f>
        <v/>
      </c>
      <c r="O12" s="80" t="str">
        <f t="shared" si="0"/>
        <v/>
      </c>
    </row>
    <row r="13" spans="2:15" ht="15" customHeight="1" x14ac:dyDescent="0.15">
      <c r="E13" s="52"/>
      <c r="F13" s="52"/>
      <c r="G13" s="52"/>
      <c r="H13" s="52"/>
      <c r="I13" s="77" t="s">
        <v>111</v>
      </c>
      <c r="J13" s="78" t="s">
        <v>23</v>
      </c>
      <c r="K13" s="79" t="str">
        <f>IF($C$10*$F$6=0,"",INDEX(県外・宿泊!$E$5:$J$43,$I13,MATCH($F$6,県外・宿泊!$4:$4,0)-4)*$C$6/100000000)</f>
        <v/>
      </c>
      <c r="L13" s="79" t="str">
        <f>IF($C$10*$F$6=0,"",INDEX(県外・日帰!$E$5:$J$43,$I13,MATCH($F$6,県外・日帰!$4:$4,0)-4)*$C$7/100000000)</f>
        <v/>
      </c>
      <c r="M13" s="79" t="str">
        <f>IF($C$10*$F$6=0,"",INDEX(県内・宿泊!$E$5:$I$43,$I13,MATCH($F$6,県内・宿泊!$4:$4,0)-4)*$C$8/100000000)</f>
        <v/>
      </c>
      <c r="N13" s="79" t="str">
        <f>IF($C$10*$F$6=0,"",INDEX(県内・日帰!$E$5:$I$43,$I13,MATCH($F$6,県内・日帰!$4:$4,0)-4)*$C$9/100000000)</f>
        <v/>
      </c>
      <c r="O13" s="80" t="str">
        <f t="shared" si="0"/>
        <v/>
      </c>
    </row>
    <row r="14" spans="2:15" ht="15" customHeight="1" x14ac:dyDescent="0.15">
      <c r="E14" s="52"/>
      <c r="F14" s="52"/>
      <c r="G14" s="52"/>
      <c r="H14" s="52"/>
      <c r="I14" s="77" t="s">
        <v>112</v>
      </c>
      <c r="J14" s="78" t="s">
        <v>35</v>
      </c>
      <c r="K14" s="79" t="str">
        <f>IF($C$10*$F$6=0,"",INDEX(県外・宿泊!$E$5:$J$43,$I14,MATCH($F$6,県外・宿泊!$4:$4,0)-4)*$C$6/100000000)</f>
        <v/>
      </c>
      <c r="L14" s="79" t="str">
        <f>IF($C$10*$F$6=0,"",INDEX(県外・日帰!$E$5:$J$43,$I14,MATCH($F$6,県外・日帰!$4:$4,0)-4)*$C$7/100000000)</f>
        <v/>
      </c>
      <c r="M14" s="79" t="str">
        <f>IF($C$10*$F$6=0,"",INDEX(県内・宿泊!$E$5:$I$43,$I14,MATCH($F$6,県内・宿泊!$4:$4,0)-4)*$C$8/100000000)</f>
        <v/>
      </c>
      <c r="N14" s="79" t="str">
        <f>IF($C$10*$F$6=0,"",INDEX(県内・日帰!$E$5:$I$43,$I14,MATCH($F$6,県内・日帰!$4:$4,0)-4)*$C$9/100000000)</f>
        <v/>
      </c>
      <c r="O14" s="80" t="str">
        <f t="shared" si="0"/>
        <v/>
      </c>
    </row>
    <row r="15" spans="2:15" ht="15" customHeight="1" x14ac:dyDescent="0.15">
      <c r="E15" s="52"/>
      <c r="F15" s="52"/>
      <c r="G15" s="52"/>
      <c r="H15" s="52"/>
      <c r="I15" s="94" t="s">
        <v>113</v>
      </c>
      <c r="J15" s="95" t="s">
        <v>114</v>
      </c>
      <c r="K15" s="96" t="str">
        <f>IF($C$10*$F$6=0,"",INDEX(県外・宿泊!$E$5:$J$43,$I15,MATCH($F$6,県外・宿泊!$4:$4,0)-4)*$C$6/100000000)</f>
        <v/>
      </c>
      <c r="L15" s="96" t="str">
        <f>IF($C$10*$F$6=0,"",INDEX(県外・日帰!$E$5:$J$43,$I15,MATCH($F$6,県外・日帰!$4:$4,0)-4)*$C$7/100000000)</f>
        <v/>
      </c>
      <c r="M15" s="96" t="str">
        <f>IF($C$10*$F$6=0,"",INDEX(県内・宿泊!$E$5:$I$43,$I15,MATCH($F$6,県内・宿泊!$4:$4,0)-4)*$C$8/100000000)</f>
        <v/>
      </c>
      <c r="N15" s="96" t="str">
        <f>IF($C$10*$F$6=0,"",INDEX(県内・日帰!$E$5:$I$43,$I15,MATCH($F$6,県内・日帰!$4:$4,0)-4)*$C$9/100000000)</f>
        <v/>
      </c>
      <c r="O15" s="97" t="str">
        <f t="shared" si="0"/>
        <v/>
      </c>
    </row>
    <row r="16" spans="2:15" ht="15" customHeight="1" x14ac:dyDescent="0.15">
      <c r="E16" s="52"/>
      <c r="F16" s="52"/>
      <c r="G16" s="52"/>
      <c r="H16" s="52"/>
      <c r="I16" s="77" t="s">
        <v>115</v>
      </c>
      <c r="J16" s="78" t="s">
        <v>18</v>
      </c>
      <c r="K16" s="79" t="str">
        <f>IF($C$10*$F$6=0,"",INDEX(県外・宿泊!$E$5:$J$43,$I16,MATCH($F$6,県外・宿泊!$4:$4,0)-4)*$C$6/100000000)</f>
        <v/>
      </c>
      <c r="L16" s="79" t="str">
        <f>IF($C$10*$F$6=0,"",INDEX(県外・日帰!$E$5:$J$43,$I16,MATCH($F$6,県外・日帰!$4:$4,0)-4)*$C$7/100000000)</f>
        <v/>
      </c>
      <c r="M16" s="79" t="str">
        <f>IF($C$10*$F$6=0,"",INDEX(県内・宿泊!$E$5:$I$43,$I16,MATCH($F$6,県内・宿泊!$4:$4,0)-4)*$C$8/100000000)</f>
        <v/>
      </c>
      <c r="N16" s="79" t="str">
        <f>IF($C$10*$F$6=0,"",INDEX(県内・日帰!$E$5:$I$43,$I16,MATCH($F$6,県内・日帰!$4:$4,0)-4)*$C$9/100000000)</f>
        <v/>
      </c>
      <c r="O16" s="80" t="str">
        <f t="shared" si="0"/>
        <v/>
      </c>
    </row>
    <row r="17" spans="5:15" ht="15" customHeight="1" x14ac:dyDescent="0.15">
      <c r="E17" s="52"/>
      <c r="F17" s="52"/>
      <c r="G17" s="52"/>
      <c r="H17" s="52"/>
      <c r="I17" s="77" t="s">
        <v>116</v>
      </c>
      <c r="J17" s="78" t="s">
        <v>36</v>
      </c>
      <c r="K17" s="79" t="str">
        <f>IF($C$10*$F$6=0,"",INDEX(県外・宿泊!$E$5:$J$43,$I17,MATCH($F$6,県外・宿泊!$4:$4,0)-4)*$C$6/100000000)</f>
        <v/>
      </c>
      <c r="L17" s="79" t="str">
        <f>IF($C$10*$F$6=0,"",INDEX(県外・日帰!$E$5:$J$43,$I17,MATCH($F$6,県外・日帰!$4:$4,0)-4)*$C$7/100000000)</f>
        <v/>
      </c>
      <c r="M17" s="79" t="str">
        <f>IF($C$10*$F$6=0,"",INDEX(県内・宿泊!$E$5:$I$43,$I17,MATCH($F$6,県内・宿泊!$4:$4,0)-4)*$C$8/100000000)</f>
        <v/>
      </c>
      <c r="N17" s="79" t="str">
        <f>IF($C$10*$F$6=0,"",INDEX(県内・日帰!$E$5:$I$43,$I17,MATCH($F$6,県内・日帰!$4:$4,0)-4)*$C$9/100000000)</f>
        <v/>
      </c>
      <c r="O17" s="80" t="str">
        <f t="shared" si="0"/>
        <v/>
      </c>
    </row>
    <row r="18" spans="5:15" ht="15" customHeight="1" x14ac:dyDescent="0.15">
      <c r="E18" s="52"/>
      <c r="F18" s="52"/>
      <c r="G18" s="52"/>
      <c r="H18" s="52"/>
      <c r="I18" s="77" t="s">
        <v>117</v>
      </c>
      <c r="J18" s="78" t="s">
        <v>37</v>
      </c>
      <c r="K18" s="79" t="str">
        <f>IF($C$10*$F$6=0,"",INDEX(県外・宿泊!$E$5:$J$43,$I18,MATCH($F$6,県外・宿泊!$4:$4,0)-4)*$C$6/100000000)</f>
        <v/>
      </c>
      <c r="L18" s="79" t="str">
        <f>IF($C$10*$F$6=0,"",INDEX(県外・日帰!$E$5:$J$43,$I18,MATCH($F$6,県外・日帰!$4:$4,0)-4)*$C$7/100000000)</f>
        <v/>
      </c>
      <c r="M18" s="79" t="str">
        <f>IF($C$10*$F$6=0,"",INDEX(県内・宿泊!$E$5:$I$43,$I18,MATCH($F$6,県内・宿泊!$4:$4,0)-4)*$C$8/100000000)</f>
        <v/>
      </c>
      <c r="N18" s="79" t="str">
        <f>IF($C$10*$F$6=0,"",INDEX(県内・日帰!$E$5:$I$43,$I18,MATCH($F$6,県内・日帰!$4:$4,0)-4)*$C$9/100000000)</f>
        <v/>
      </c>
      <c r="O18" s="80" t="str">
        <f t="shared" si="0"/>
        <v/>
      </c>
    </row>
    <row r="19" spans="5:15" ht="15" customHeight="1" x14ac:dyDescent="0.15">
      <c r="E19" s="52"/>
      <c r="F19" s="52"/>
      <c r="G19" s="52"/>
      <c r="H19" s="52"/>
      <c r="I19" s="77" t="s">
        <v>118</v>
      </c>
      <c r="J19" s="78" t="s">
        <v>38</v>
      </c>
      <c r="K19" s="79" t="str">
        <f>IF($C$10*$F$6=0,"",INDEX(県外・宿泊!$E$5:$J$43,$I19,MATCH($F$6,県外・宿泊!$4:$4,0)-4)*$C$6/100000000)</f>
        <v/>
      </c>
      <c r="L19" s="79" t="str">
        <f>IF($C$10*$F$6=0,"",INDEX(県外・日帰!$E$5:$J$43,$I19,MATCH($F$6,県外・日帰!$4:$4,0)-4)*$C$7/100000000)</f>
        <v/>
      </c>
      <c r="M19" s="79" t="str">
        <f>IF($C$10*$F$6=0,"",INDEX(県内・宿泊!$E$5:$I$43,$I19,MATCH($F$6,県内・宿泊!$4:$4,0)-4)*$C$8/100000000)</f>
        <v/>
      </c>
      <c r="N19" s="79" t="str">
        <f>IF($C$10*$F$6=0,"",INDEX(県内・日帰!$E$5:$I$43,$I19,MATCH($F$6,県内・日帰!$4:$4,0)-4)*$C$9/100000000)</f>
        <v/>
      </c>
      <c r="O19" s="80" t="str">
        <f t="shared" si="0"/>
        <v/>
      </c>
    </row>
    <row r="20" spans="5:15" ht="15" customHeight="1" x14ac:dyDescent="0.15">
      <c r="E20" s="52"/>
      <c r="F20" s="52"/>
      <c r="G20" s="52"/>
      <c r="H20" s="52"/>
      <c r="I20" s="77" t="s">
        <v>119</v>
      </c>
      <c r="J20" s="78" t="s">
        <v>39</v>
      </c>
      <c r="K20" s="79" t="str">
        <f>IF($C$10*$F$6=0,"",INDEX(県外・宿泊!$E$5:$J$43,$I20,MATCH($F$6,県外・宿泊!$4:$4,0)-4)*$C$6/100000000)</f>
        <v/>
      </c>
      <c r="L20" s="79" t="str">
        <f>IF($C$10*$F$6=0,"",INDEX(県外・日帰!$E$5:$J$43,$I20,MATCH($F$6,県外・日帰!$4:$4,0)-4)*$C$7/100000000)</f>
        <v/>
      </c>
      <c r="M20" s="79" t="str">
        <f>IF($C$10*$F$6=0,"",INDEX(県内・宿泊!$E$5:$I$43,$I20,MATCH($F$6,県内・宿泊!$4:$4,0)-4)*$C$8/100000000)</f>
        <v/>
      </c>
      <c r="N20" s="79" t="str">
        <f>IF($C$10*$F$6=0,"",INDEX(県内・日帰!$E$5:$I$43,$I20,MATCH($F$6,県内・日帰!$4:$4,0)-4)*$C$9/100000000)</f>
        <v/>
      </c>
      <c r="O20" s="80" t="str">
        <f t="shared" si="0"/>
        <v/>
      </c>
    </row>
    <row r="21" spans="5:15" ht="15" customHeight="1" x14ac:dyDescent="0.15">
      <c r="E21" s="52"/>
      <c r="F21" s="52"/>
      <c r="G21" s="52"/>
      <c r="H21" s="52"/>
      <c r="I21" s="90" t="s">
        <v>120</v>
      </c>
      <c r="J21" s="91" t="s">
        <v>40</v>
      </c>
      <c r="K21" s="92" t="str">
        <f>IF($C$10*$F$6=0,"",INDEX(県外・宿泊!$E$5:$J$43,$I21,MATCH($F$6,県外・宿泊!$4:$4,0)-4)*$C$6/100000000)</f>
        <v/>
      </c>
      <c r="L21" s="92" t="str">
        <f>IF($C$10*$F$6=0,"",INDEX(県外・日帰!$E$5:$J$43,$I21,MATCH($F$6,県外・日帰!$4:$4,0)-4)*$C$7/100000000)</f>
        <v/>
      </c>
      <c r="M21" s="92" t="str">
        <f>IF($C$10*$F$6=0,"",INDEX(県内・宿泊!$E$5:$I$43,$I21,MATCH($F$6,県内・宿泊!$4:$4,0)-4)*$C$8/100000000)</f>
        <v/>
      </c>
      <c r="N21" s="92" t="str">
        <f>IF($C$10*$F$6=0,"",INDEX(県内・日帰!$E$5:$I$43,$I21,MATCH($F$6,県内・日帰!$4:$4,0)-4)*$C$9/100000000)</f>
        <v/>
      </c>
      <c r="O21" s="93" t="str">
        <f t="shared" si="0"/>
        <v/>
      </c>
    </row>
    <row r="22" spans="5:15" ht="15" customHeight="1" x14ac:dyDescent="0.15">
      <c r="E22" s="52"/>
      <c r="F22" s="52"/>
      <c r="G22" s="52"/>
      <c r="H22" s="52"/>
      <c r="I22" s="77" t="s">
        <v>121</v>
      </c>
      <c r="J22" s="78" t="s">
        <v>41</v>
      </c>
      <c r="K22" s="79" t="str">
        <f>IF($C$10*$F$6=0,"",INDEX(県外・宿泊!$E$5:$J$43,$I22,MATCH($F$6,県外・宿泊!$4:$4,0)-4)*$C$6/100000000)</f>
        <v/>
      </c>
      <c r="L22" s="79" t="str">
        <f>IF($C$10*$F$6=0,"",INDEX(県外・日帰!$E$5:$J$43,$I22,MATCH($F$6,県外・日帰!$4:$4,0)-4)*$C$7/100000000)</f>
        <v/>
      </c>
      <c r="M22" s="79" t="str">
        <f>IF($C$10*$F$6=0,"",INDEX(県内・宿泊!$E$5:$I$43,$I22,MATCH($F$6,県内・宿泊!$4:$4,0)-4)*$C$8/100000000)</f>
        <v/>
      </c>
      <c r="N22" s="79" t="str">
        <f>IF($C$10*$F$6=0,"",INDEX(県内・日帰!$E$5:$I$43,$I22,MATCH($F$6,県内・日帰!$4:$4,0)-4)*$C$9/100000000)</f>
        <v/>
      </c>
      <c r="O22" s="80" t="str">
        <f t="shared" si="0"/>
        <v/>
      </c>
    </row>
    <row r="23" spans="5:15" ht="15" customHeight="1" x14ac:dyDescent="0.15">
      <c r="E23" s="52"/>
      <c r="F23" s="52"/>
      <c r="G23" s="52"/>
      <c r="H23" s="52"/>
      <c r="I23" s="77" t="s">
        <v>122</v>
      </c>
      <c r="J23" s="78" t="s">
        <v>42</v>
      </c>
      <c r="K23" s="79" t="str">
        <f>IF($C$10*$F$6=0,"",INDEX(県外・宿泊!$E$5:$J$43,$I23,MATCH($F$6,県外・宿泊!$4:$4,0)-4)*$C$6/100000000)</f>
        <v/>
      </c>
      <c r="L23" s="79" t="str">
        <f>IF($C$10*$F$6=0,"",INDEX(県外・日帰!$E$5:$J$43,$I23,MATCH($F$6,県外・日帰!$4:$4,0)-4)*$C$7/100000000)</f>
        <v/>
      </c>
      <c r="M23" s="79" t="str">
        <f>IF($C$10*$F$6=0,"",INDEX(県内・宿泊!$E$5:$I$43,$I23,MATCH($F$6,県内・宿泊!$4:$4,0)-4)*$C$8/100000000)</f>
        <v/>
      </c>
      <c r="N23" s="79" t="str">
        <f>IF($C$10*$F$6=0,"",INDEX(県内・日帰!$E$5:$I$43,$I23,MATCH($F$6,県内・日帰!$4:$4,0)-4)*$C$9/100000000)</f>
        <v/>
      </c>
      <c r="O23" s="80" t="str">
        <f t="shared" si="0"/>
        <v/>
      </c>
    </row>
    <row r="24" spans="5:15" ht="15" customHeight="1" x14ac:dyDescent="0.15">
      <c r="E24" s="52"/>
      <c r="F24" s="52"/>
      <c r="G24" s="52"/>
      <c r="H24" s="52"/>
      <c r="I24" s="77" t="s">
        <v>123</v>
      </c>
      <c r="J24" s="78" t="s">
        <v>26</v>
      </c>
      <c r="K24" s="79" t="str">
        <f>IF($C$10*$F$6=0,"",INDEX(県外・宿泊!$E$5:$J$43,$I24,MATCH($F$6,県外・宿泊!$4:$4,0)-4)*$C$6/100000000)</f>
        <v/>
      </c>
      <c r="L24" s="79" t="str">
        <f>IF($C$10*$F$6=0,"",INDEX(県外・日帰!$E$5:$J$43,$I24,MATCH($F$6,県外・日帰!$4:$4,0)-4)*$C$7/100000000)</f>
        <v/>
      </c>
      <c r="M24" s="79" t="str">
        <f>IF($C$10*$F$6=0,"",INDEX(県内・宿泊!$E$5:$I$43,$I24,MATCH($F$6,県内・宿泊!$4:$4,0)-4)*$C$8/100000000)</f>
        <v/>
      </c>
      <c r="N24" s="79" t="str">
        <f>IF($C$10*$F$6=0,"",INDEX(県内・日帰!$E$5:$I$43,$I24,MATCH($F$6,県内・日帰!$4:$4,0)-4)*$C$9/100000000)</f>
        <v/>
      </c>
      <c r="O24" s="80" t="str">
        <f t="shared" si="0"/>
        <v/>
      </c>
    </row>
    <row r="25" spans="5:15" ht="15" customHeight="1" x14ac:dyDescent="0.15">
      <c r="E25" s="52"/>
      <c r="F25" s="52"/>
      <c r="G25" s="52"/>
      <c r="H25" s="52"/>
      <c r="I25" s="94" t="s">
        <v>124</v>
      </c>
      <c r="J25" s="95" t="s">
        <v>125</v>
      </c>
      <c r="K25" s="96" t="str">
        <f>IF($C$10*$F$6=0,"",INDEX(県外・宿泊!$E$5:$J$43,$I25,MATCH($F$6,県外・宿泊!$4:$4,0)-4)*$C$6/100000000)</f>
        <v/>
      </c>
      <c r="L25" s="96" t="str">
        <f>IF($C$10*$F$6=0,"",INDEX(県外・日帰!$E$5:$J$43,$I25,MATCH($F$6,県外・日帰!$4:$4,0)-4)*$C$7/100000000)</f>
        <v/>
      </c>
      <c r="M25" s="96" t="str">
        <f>IF($C$10*$F$6=0,"",INDEX(県内・宿泊!$E$5:$I$43,$I25,MATCH($F$6,県内・宿泊!$4:$4,0)-4)*$C$8/100000000)</f>
        <v/>
      </c>
      <c r="N25" s="96" t="str">
        <f>IF($C$10*$F$6=0,"",INDEX(県内・日帰!$E$5:$I$43,$I25,MATCH($F$6,県内・日帰!$4:$4,0)-4)*$C$9/100000000)</f>
        <v/>
      </c>
      <c r="O25" s="97" t="str">
        <f t="shared" si="0"/>
        <v/>
      </c>
    </row>
    <row r="26" spans="5:15" ht="15" customHeight="1" x14ac:dyDescent="0.15">
      <c r="E26" s="52"/>
      <c r="F26" s="52"/>
      <c r="G26" s="52"/>
      <c r="H26" s="52"/>
      <c r="I26" s="77" t="s">
        <v>126</v>
      </c>
      <c r="J26" s="78" t="s">
        <v>127</v>
      </c>
      <c r="K26" s="79" t="str">
        <f>IF($C$10*$F$6=0,"",INDEX(県外・宿泊!$E$5:$J$43,$I26,MATCH($F$6,県外・宿泊!$4:$4,0)-4)*$C$6/100000000)</f>
        <v/>
      </c>
      <c r="L26" s="79" t="str">
        <f>IF($C$10*$F$6=0,"",INDEX(県外・日帰!$E$5:$J$43,$I26,MATCH($F$6,県外・日帰!$4:$4,0)-4)*$C$7/100000000)</f>
        <v/>
      </c>
      <c r="M26" s="79" t="str">
        <f>IF($C$10*$F$6=0,"",INDEX(県内・宿泊!$E$5:$I$43,$I26,MATCH($F$6,県内・宿泊!$4:$4,0)-4)*$C$8/100000000)</f>
        <v/>
      </c>
      <c r="N26" s="79" t="str">
        <f>IF($C$10*$F$6=0,"",INDEX(県内・日帰!$E$5:$I$43,$I26,MATCH($F$6,県内・日帰!$4:$4,0)-4)*$C$9/100000000)</f>
        <v/>
      </c>
      <c r="O26" s="80" t="str">
        <f t="shared" si="0"/>
        <v/>
      </c>
    </row>
    <row r="27" spans="5:15" ht="15" customHeight="1" x14ac:dyDescent="0.15">
      <c r="E27" s="52"/>
      <c r="F27" s="52"/>
      <c r="G27" s="52"/>
      <c r="H27" s="52"/>
      <c r="I27" s="77" t="s">
        <v>128</v>
      </c>
      <c r="J27" s="78" t="s">
        <v>16</v>
      </c>
      <c r="K27" s="79" t="str">
        <f>IF($C$10*$F$6=0,"",INDEX(県外・宿泊!$E$5:$J$43,$I27,MATCH($F$6,県外・宿泊!$4:$4,0)-4)*$C$6/100000000)</f>
        <v/>
      </c>
      <c r="L27" s="79" t="str">
        <f>IF($C$10*$F$6=0,"",INDEX(県外・日帰!$E$5:$J$43,$I27,MATCH($F$6,県外・日帰!$4:$4,0)-4)*$C$7/100000000)</f>
        <v/>
      </c>
      <c r="M27" s="79" t="str">
        <f>IF($C$10*$F$6=0,"",INDEX(県内・宿泊!$E$5:$I$43,$I27,MATCH($F$6,県内・宿泊!$4:$4,0)-4)*$C$8/100000000)</f>
        <v/>
      </c>
      <c r="N27" s="79" t="str">
        <f>IF($C$10*$F$6=0,"",INDEX(県内・日帰!$E$5:$I$43,$I27,MATCH($F$6,県内・日帰!$4:$4,0)-4)*$C$9/100000000)</f>
        <v/>
      </c>
      <c r="O27" s="80" t="str">
        <f t="shared" si="0"/>
        <v/>
      </c>
    </row>
    <row r="28" spans="5:15" ht="15" customHeight="1" x14ac:dyDescent="0.15">
      <c r="E28" s="52"/>
      <c r="F28" s="52"/>
      <c r="G28" s="52"/>
      <c r="H28" s="52"/>
      <c r="I28" s="77" t="s">
        <v>129</v>
      </c>
      <c r="J28" s="78" t="s">
        <v>43</v>
      </c>
      <c r="K28" s="79" t="str">
        <f>IF($C$10*$F$6=0,"",INDEX(県外・宿泊!$E$5:$J$43,$I28,MATCH($F$6,県外・宿泊!$4:$4,0)-4)*$C$6/100000000)</f>
        <v/>
      </c>
      <c r="L28" s="79" t="str">
        <f>IF($C$10*$F$6=0,"",INDEX(県外・日帰!$E$5:$J$43,$I28,MATCH($F$6,県外・日帰!$4:$4,0)-4)*$C$7/100000000)</f>
        <v/>
      </c>
      <c r="M28" s="79" t="str">
        <f>IF($C$10*$F$6=0,"",INDEX(県内・宿泊!$E$5:$I$43,$I28,MATCH($F$6,県内・宿泊!$4:$4,0)-4)*$C$8/100000000)</f>
        <v/>
      </c>
      <c r="N28" s="79" t="str">
        <f>IF($C$10*$F$6=0,"",INDEX(県内・日帰!$E$5:$I$43,$I28,MATCH($F$6,県内・日帰!$4:$4,0)-4)*$C$9/100000000)</f>
        <v/>
      </c>
      <c r="O28" s="80" t="str">
        <f t="shared" si="0"/>
        <v/>
      </c>
    </row>
    <row r="29" spans="5:15" ht="15" customHeight="1" x14ac:dyDescent="0.15">
      <c r="E29" s="52"/>
      <c r="F29" s="52"/>
      <c r="G29" s="52"/>
      <c r="H29" s="52"/>
      <c r="I29" s="77" t="s">
        <v>130</v>
      </c>
      <c r="J29" s="78" t="s">
        <v>152</v>
      </c>
      <c r="K29" s="79" t="str">
        <f>IF($C$10*$F$6=0,"",INDEX(県外・宿泊!$E$5:$J$43,$I29,MATCH($F$6,県外・宿泊!$4:$4,0)-4)*$C$6/100000000)</f>
        <v/>
      </c>
      <c r="L29" s="79" t="str">
        <f>IF($C$10*$F$6=0,"",INDEX(県外・日帰!$E$5:$J$43,$I29,MATCH($F$6,県外・日帰!$4:$4,0)-4)*$C$7/100000000)</f>
        <v/>
      </c>
      <c r="M29" s="79" t="str">
        <f>IF($C$10*$F$6=0,"",INDEX(県内・宿泊!$E$5:$I$43,$I29,MATCH($F$6,県内・宿泊!$4:$4,0)-4)*$C$8/100000000)</f>
        <v/>
      </c>
      <c r="N29" s="79" t="str">
        <f>IF($C$10*$F$6=0,"",INDEX(県内・日帰!$E$5:$I$43,$I29,MATCH($F$6,県内・日帰!$4:$4,0)-4)*$C$9/100000000)</f>
        <v/>
      </c>
      <c r="O29" s="80" t="str">
        <f t="shared" si="0"/>
        <v/>
      </c>
    </row>
    <row r="30" spans="5:15" ht="15" customHeight="1" x14ac:dyDescent="0.15">
      <c r="E30" s="52"/>
      <c r="F30" s="52"/>
      <c r="G30" s="52"/>
      <c r="H30" s="52"/>
      <c r="I30" s="77" t="s">
        <v>131</v>
      </c>
      <c r="J30" s="78" t="s">
        <v>132</v>
      </c>
      <c r="K30" s="79" t="str">
        <f>IF($C$10*$F$6=0,"",INDEX(県外・宿泊!$E$5:$J$43,$I30,MATCH($F$6,県外・宿泊!$4:$4,0)-4)*$C$6/100000000)</f>
        <v/>
      </c>
      <c r="L30" s="79" t="str">
        <f>IF($C$10*$F$6=0,"",INDEX(県外・日帰!$E$5:$J$43,$I30,MATCH($F$6,県外・日帰!$4:$4,0)-4)*$C$7/100000000)</f>
        <v/>
      </c>
      <c r="M30" s="79" t="str">
        <f>IF($C$10*$F$6=0,"",INDEX(県内・宿泊!$E$5:$I$43,$I30,MATCH($F$6,県内・宿泊!$4:$4,0)-4)*$C$8/100000000)</f>
        <v/>
      </c>
      <c r="N30" s="79" t="str">
        <f>IF($C$10*$F$6=0,"",INDEX(県内・日帰!$E$5:$I$43,$I30,MATCH($F$6,県内・日帰!$4:$4,0)-4)*$C$9/100000000)</f>
        <v/>
      </c>
      <c r="O30" s="80" t="str">
        <f t="shared" si="0"/>
        <v/>
      </c>
    </row>
    <row r="31" spans="5:15" ht="15" customHeight="1" x14ac:dyDescent="0.15">
      <c r="E31" s="52"/>
      <c r="F31" s="52"/>
      <c r="G31" s="52"/>
      <c r="H31" s="52"/>
      <c r="I31" s="90" t="s">
        <v>133</v>
      </c>
      <c r="J31" s="91" t="s">
        <v>44</v>
      </c>
      <c r="K31" s="92" t="str">
        <f>IF($C$10*$F$6=0,"",INDEX(県外・宿泊!$E$5:$J$43,$I31,MATCH($F$6,県外・宿泊!$4:$4,0)-4)*$C$6/100000000)</f>
        <v/>
      </c>
      <c r="L31" s="92" t="str">
        <f>IF($C$10*$F$6=0,"",INDEX(県外・日帰!$E$5:$J$43,$I31,MATCH($F$6,県外・日帰!$4:$4,0)-4)*$C$7/100000000)</f>
        <v/>
      </c>
      <c r="M31" s="92" t="str">
        <f>IF($C$10*$F$6=0,"",INDEX(県内・宿泊!$E$5:$I$43,$I31,MATCH($F$6,県内・宿泊!$4:$4,0)-4)*$C$8/100000000)</f>
        <v/>
      </c>
      <c r="N31" s="92" t="str">
        <f>IF($C$10*$F$6=0,"",INDEX(県内・日帰!$E$5:$I$43,$I31,MATCH($F$6,県内・日帰!$4:$4,0)-4)*$C$9/100000000)</f>
        <v/>
      </c>
      <c r="O31" s="93" t="str">
        <f t="shared" si="0"/>
        <v/>
      </c>
    </row>
    <row r="32" spans="5:15" ht="15" customHeight="1" x14ac:dyDescent="0.15">
      <c r="E32" s="52"/>
      <c r="F32" s="52"/>
      <c r="G32" s="52"/>
      <c r="H32" s="52"/>
      <c r="I32" s="77" t="s">
        <v>134</v>
      </c>
      <c r="J32" s="78" t="s">
        <v>45</v>
      </c>
      <c r="K32" s="79" t="str">
        <f>IF($C$10*$F$6=0,"",INDEX(県外・宿泊!$E$5:$J$43,$I32,MATCH($F$6,県外・宿泊!$4:$4,0)-4)*$C$6/100000000)</f>
        <v/>
      </c>
      <c r="L32" s="79" t="str">
        <f>IF($C$10*$F$6=0,"",INDEX(県外・日帰!$E$5:$J$43,$I32,MATCH($F$6,県外・日帰!$4:$4,0)-4)*$C$7/100000000)</f>
        <v/>
      </c>
      <c r="M32" s="79" t="str">
        <f>IF($C$10*$F$6=0,"",INDEX(県内・宿泊!$E$5:$I$43,$I32,MATCH($F$6,県内・宿泊!$4:$4,0)-4)*$C$8/100000000)</f>
        <v/>
      </c>
      <c r="N32" s="79" t="str">
        <f>IF($C$10*$F$6=0,"",INDEX(県内・日帰!$E$5:$I$43,$I32,MATCH($F$6,県内・日帰!$4:$4,0)-4)*$C$9/100000000)</f>
        <v/>
      </c>
      <c r="O32" s="80" t="str">
        <f t="shared" si="0"/>
        <v/>
      </c>
    </row>
    <row r="33" spans="5:15" ht="15" customHeight="1" x14ac:dyDescent="0.15">
      <c r="E33" s="52"/>
      <c r="F33" s="52"/>
      <c r="G33" s="52"/>
      <c r="H33" s="52"/>
      <c r="I33" s="77" t="s">
        <v>135</v>
      </c>
      <c r="J33" s="78" t="s">
        <v>46</v>
      </c>
      <c r="K33" s="79" t="str">
        <f>IF($C$10*$F$6=0,"",INDEX(県外・宿泊!$E$5:$J$43,$I33,MATCH($F$6,県外・宿泊!$4:$4,0)-4)*$C$6/100000000)</f>
        <v/>
      </c>
      <c r="L33" s="79" t="str">
        <f>IF($C$10*$F$6=0,"",INDEX(県外・日帰!$E$5:$J$43,$I33,MATCH($F$6,県外・日帰!$4:$4,0)-4)*$C$7/100000000)</f>
        <v/>
      </c>
      <c r="M33" s="79" t="str">
        <f>IF($C$10*$F$6=0,"",INDEX(県内・宿泊!$E$5:$I$43,$I33,MATCH($F$6,県内・宿泊!$4:$4,0)-4)*$C$8/100000000)</f>
        <v/>
      </c>
      <c r="N33" s="79" t="str">
        <f>IF($C$10*$F$6=0,"",INDEX(県内・日帰!$E$5:$I$43,$I33,MATCH($F$6,県内・日帰!$4:$4,0)-4)*$C$9/100000000)</f>
        <v/>
      </c>
      <c r="O33" s="80" t="str">
        <f t="shared" si="0"/>
        <v/>
      </c>
    </row>
    <row r="34" spans="5:15" ht="15" customHeight="1" x14ac:dyDescent="0.15">
      <c r="E34" s="52"/>
      <c r="F34" s="52"/>
      <c r="G34" s="52"/>
      <c r="H34" s="52"/>
      <c r="I34" s="77" t="s">
        <v>136</v>
      </c>
      <c r="J34" s="78" t="s">
        <v>47</v>
      </c>
      <c r="K34" s="79" t="str">
        <f>IF($C$10*$F$6=0,"",INDEX(県外・宿泊!$E$5:$J$43,$I34,MATCH($F$6,県外・宿泊!$4:$4,0)-4)*$C$6/100000000)</f>
        <v/>
      </c>
      <c r="L34" s="79" t="str">
        <f>IF($C$10*$F$6=0,"",INDEX(県外・日帰!$E$5:$J$43,$I34,MATCH($F$6,県外・日帰!$4:$4,0)-4)*$C$7/100000000)</f>
        <v/>
      </c>
      <c r="M34" s="79" t="str">
        <f>IF($C$10*$F$6=0,"",INDEX(県内・宿泊!$E$5:$I$43,$I34,MATCH($F$6,県内・宿泊!$4:$4,0)-4)*$C$8/100000000)</f>
        <v/>
      </c>
      <c r="N34" s="79" t="str">
        <f>IF($C$10*$F$6=0,"",INDEX(県内・日帰!$E$5:$I$43,$I34,MATCH($F$6,県内・日帰!$4:$4,0)-4)*$C$9/100000000)</f>
        <v/>
      </c>
      <c r="O34" s="80" t="str">
        <f t="shared" si="0"/>
        <v/>
      </c>
    </row>
    <row r="35" spans="5:15" ht="15" customHeight="1" x14ac:dyDescent="0.15">
      <c r="E35" s="52"/>
      <c r="F35" s="52"/>
      <c r="G35" s="52"/>
      <c r="H35" s="52"/>
      <c r="I35" s="94" t="s">
        <v>137</v>
      </c>
      <c r="J35" s="95" t="s">
        <v>138</v>
      </c>
      <c r="K35" s="96" t="str">
        <f>IF($C$10*$F$6=0,"",INDEX(県外・宿泊!$E$5:$J$43,$I35,MATCH($F$6,県外・宿泊!$4:$4,0)-4)*$C$6/100000000)</f>
        <v/>
      </c>
      <c r="L35" s="96" t="str">
        <f>IF($C$10*$F$6=0,"",INDEX(県外・日帰!$E$5:$J$43,$I35,MATCH($F$6,県外・日帰!$4:$4,0)-4)*$C$7/100000000)</f>
        <v/>
      </c>
      <c r="M35" s="96" t="str">
        <f>IF($C$10*$F$6=0,"",INDEX(県内・宿泊!$E$5:$I$43,$I35,MATCH($F$6,県内・宿泊!$4:$4,0)-4)*$C$8/100000000)</f>
        <v/>
      </c>
      <c r="N35" s="96" t="str">
        <f>IF($C$10*$F$6=0,"",INDEX(県内・日帰!$E$5:$I$43,$I35,MATCH($F$6,県内・日帰!$4:$4,0)-4)*$C$9/100000000)</f>
        <v/>
      </c>
      <c r="O35" s="97" t="str">
        <f t="shared" si="0"/>
        <v/>
      </c>
    </row>
    <row r="36" spans="5:15" ht="15" customHeight="1" x14ac:dyDescent="0.15">
      <c r="E36" s="52"/>
      <c r="F36" s="52"/>
      <c r="G36" s="52"/>
      <c r="H36" s="52"/>
      <c r="I36" s="90" t="s">
        <v>139</v>
      </c>
      <c r="J36" s="91" t="s">
        <v>48</v>
      </c>
      <c r="K36" s="92" t="str">
        <f>IF($C$10*$F$6=0,"",INDEX(県外・宿泊!$E$5:$J$43,$I36,MATCH($F$6,県外・宿泊!$4:$4,0)-4)*$C$6/100000000)</f>
        <v/>
      </c>
      <c r="L36" s="92" t="str">
        <f>IF($C$10*$F$6=0,"",INDEX(県外・日帰!$E$5:$J$43,$I36,MATCH($F$6,県外・日帰!$4:$4,0)-4)*$C$7/100000000)</f>
        <v/>
      </c>
      <c r="M36" s="92" t="str">
        <f>IF($C$10*$F$6=0,"",INDEX(県内・宿泊!$E$5:$I$43,$I36,MATCH($F$6,県内・宿泊!$4:$4,0)-4)*$C$8/100000000)</f>
        <v/>
      </c>
      <c r="N36" s="92" t="str">
        <f>IF($C$10*$F$6=0,"",INDEX(県内・日帰!$E$5:$I$43,$I36,MATCH($F$6,県内・日帰!$4:$4,0)-4)*$C$9/100000000)</f>
        <v/>
      </c>
      <c r="O36" s="93" t="str">
        <f t="shared" si="0"/>
        <v/>
      </c>
    </row>
    <row r="37" spans="5:15" ht="15" customHeight="1" x14ac:dyDescent="0.15">
      <c r="E37" s="52"/>
      <c r="F37" s="52"/>
      <c r="G37" s="52"/>
      <c r="H37" s="52"/>
      <c r="I37" s="77" t="s">
        <v>140</v>
      </c>
      <c r="J37" s="78" t="s">
        <v>49</v>
      </c>
      <c r="K37" s="79" t="str">
        <f>IF($C$10*$F$6=0,"",INDEX(県外・宿泊!$E$5:$J$43,$I37,MATCH($F$6,県外・宿泊!$4:$4,0)-4)*$C$6/100000000)</f>
        <v/>
      </c>
      <c r="L37" s="79" t="str">
        <f>IF($C$10*$F$6=0,"",INDEX(県外・日帰!$E$5:$J$43,$I37,MATCH($F$6,県外・日帰!$4:$4,0)-4)*$C$7/100000000)</f>
        <v/>
      </c>
      <c r="M37" s="79" t="str">
        <f>IF($C$10*$F$6=0,"",INDEX(県内・宿泊!$E$5:$I$43,$I37,MATCH($F$6,県内・宿泊!$4:$4,0)-4)*$C$8/100000000)</f>
        <v/>
      </c>
      <c r="N37" s="79" t="str">
        <f>IF($C$10*$F$6=0,"",INDEX(県内・日帰!$E$5:$I$43,$I37,MATCH($F$6,県内・日帰!$4:$4,0)-4)*$C$9/100000000)</f>
        <v/>
      </c>
      <c r="O37" s="80" t="str">
        <f t="shared" si="0"/>
        <v/>
      </c>
    </row>
    <row r="38" spans="5:15" ht="15" customHeight="1" x14ac:dyDescent="0.15">
      <c r="E38" s="52"/>
      <c r="F38" s="52"/>
      <c r="G38" s="52"/>
      <c r="H38" s="52"/>
      <c r="I38" s="77" t="s">
        <v>141</v>
      </c>
      <c r="J38" s="78" t="s">
        <v>50</v>
      </c>
      <c r="K38" s="79" t="str">
        <f>IF($C$10*$F$6=0,"",INDEX(県外・宿泊!$E$5:$J$43,$I38,MATCH($F$6,県外・宿泊!$4:$4,0)-4)*$C$6/100000000)</f>
        <v/>
      </c>
      <c r="L38" s="79" t="str">
        <f>IF($C$10*$F$6=0,"",INDEX(県外・日帰!$E$5:$J$43,$I38,MATCH($F$6,県外・日帰!$4:$4,0)-4)*$C$7/100000000)</f>
        <v/>
      </c>
      <c r="M38" s="79" t="str">
        <f>IF($C$10*$F$6=0,"",INDEX(県内・宿泊!$E$5:$I$43,$I38,MATCH($F$6,県内・宿泊!$4:$4,0)-4)*$C$8/100000000)</f>
        <v/>
      </c>
      <c r="N38" s="79" t="str">
        <f>IF($C$10*$F$6=0,"",INDEX(県内・日帰!$E$5:$I$43,$I38,MATCH($F$6,県内・日帰!$4:$4,0)-4)*$C$9/100000000)</f>
        <v/>
      </c>
      <c r="O38" s="80" t="str">
        <f t="shared" si="0"/>
        <v/>
      </c>
    </row>
    <row r="39" spans="5:15" ht="15" customHeight="1" x14ac:dyDescent="0.15">
      <c r="E39" s="52"/>
      <c r="F39" s="52"/>
      <c r="G39" s="52"/>
      <c r="H39" s="52"/>
      <c r="I39" s="77" t="s">
        <v>142</v>
      </c>
      <c r="J39" s="78" t="s">
        <v>51</v>
      </c>
      <c r="K39" s="79" t="str">
        <f>IF($C$10*$F$6=0,"",INDEX(県外・宿泊!$E$5:$J$43,$I39,MATCH($F$6,県外・宿泊!$4:$4,0)-4)*$C$6/100000000)</f>
        <v/>
      </c>
      <c r="L39" s="79" t="str">
        <f>IF($C$10*$F$6=0,"",INDEX(県外・日帰!$E$5:$J$43,$I39,MATCH($F$6,県外・日帰!$4:$4,0)-4)*$C$7/100000000)</f>
        <v/>
      </c>
      <c r="M39" s="79" t="str">
        <f>IF($C$10*$F$6=0,"",INDEX(県内・宿泊!$E$5:$I$43,$I39,MATCH($F$6,県内・宿泊!$4:$4,0)-4)*$C$8/100000000)</f>
        <v/>
      </c>
      <c r="N39" s="79" t="str">
        <f>IF($C$10*$F$6=0,"",INDEX(県内・日帰!$E$5:$I$43,$I39,MATCH($F$6,県内・日帰!$4:$4,0)-4)*$C$9/100000000)</f>
        <v/>
      </c>
      <c r="O39" s="80" t="str">
        <f t="shared" si="0"/>
        <v/>
      </c>
    </row>
    <row r="40" spans="5:15" ht="15" customHeight="1" x14ac:dyDescent="0.15">
      <c r="E40" s="52"/>
      <c r="F40" s="52"/>
      <c r="G40" s="52"/>
      <c r="H40" s="52"/>
      <c r="I40" s="94" t="s">
        <v>143</v>
      </c>
      <c r="J40" s="95" t="s">
        <v>144</v>
      </c>
      <c r="K40" s="96" t="str">
        <f>IF($C$10*$F$6=0,"",INDEX(県外・宿泊!$E$5:$J$43,$I40,MATCH($F$6,県外・宿泊!$4:$4,0)-4)*$C$6/100000000)</f>
        <v/>
      </c>
      <c r="L40" s="96" t="str">
        <f>IF($C$10*$F$6=0,"",INDEX(県外・日帰!$E$5:$J$43,$I40,MATCH($F$6,県外・日帰!$4:$4,0)-4)*$C$7/100000000)</f>
        <v/>
      </c>
      <c r="M40" s="96" t="str">
        <f>IF($C$10*$F$6=0,"",INDEX(県内・宿泊!$E$5:$I$43,$I40,MATCH($F$6,県内・宿泊!$4:$4,0)-4)*$C$8/100000000)</f>
        <v/>
      </c>
      <c r="N40" s="96" t="str">
        <f>IF($C$10*$F$6=0,"",INDEX(県内・日帰!$E$5:$I$43,$I40,MATCH($F$6,県内・日帰!$4:$4,0)-4)*$C$9/100000000)</f>
        <v/>
      </c>
      <c r="O40" s="97" t="str">
        <f t="shared" si="0"/>
        <v/>
      </c>
    </row>
    <row r="41" spans="5:15" ht="15" customHeight="1" x14ac:dyDescent="0.15">
      <c r="E41" s="52"/>
      <c r="F41" s="52"/>
      <c r="G41" s="52"/>
      <c r="H41" s="52"/>
      <c r="I41" s="77" t="s">
        <v>145</v>
      </c>
      <c r="J41" s="78" t="s">
        <v>52</v>
      </c>
      <c r="K41" s="79" t="str">
        <f>IF($C$10*$F$6=0,"",INDEX(県外・宿泊!$E$5:$J$43,$I41,MATCH($F$6,県外・宿泊!$4:$4,0)-4)*$C$6/100000000)</f>
        <v/>
      </c>
      <c r="L41" s="79" t="str">
        <f>IF($C$10*$F$6=0,"",INDEX(県外・日帰!$E$5:$J$43,$I41,MATCH($F$6,県外・日帰!$4:$4,0)-4)*$C$7/100000000)</f>
        <v/>
      </c>
      <c r="M41" s="79" t="str">
        <f>IF($C$10*$F$6=0,"",INDEX(県内・宿泊!$E$5:$I$43,$I41,MATCH($F$6,県内・宿泊!$4:$4,0)-4)*$C$8/100000000)</f>
        <v/>
      </c>
      <c r="N41" s="79" t="str">
        <f>IF($C$10*$F$6=0,"",INDEX(県内・日帰!$E$5:$I$43,$I41,MATCH($F$6,県内・日帰!$4:$4,0)-4)*$C$9/100000000)</f>
        <v/>
      </c>
      <c r="O41" s="80" t="str">
        <f t="shared" si="0"/>
        <v/>
      </c>
    </row>
    <row r="42" spans="5:15" ht="15" customHeight="1" x14ac:dyDescent="0.15">
      <c r="E42" s="52"/>
      <c r="F42" s="52"/>
      <c r="G42" s="52"/>
      <c r="H42" s="52"/>
      <c r="I42" s="77" t="s">
        <v>146</v>
      </c>
      <c r="J42" s="78" t="s">
        <v>2</v>
      </c>
      <c r="K42" s="79" t="str">
        <f>IF($C$10*$F$6=0,"",INDEX(県外・宿泊!$E$5:$J$43,$I42,MATCH($F$6,県外・宿泊!$4:$4,0)-4)*$C$6/100000000)</f>
        <v/>
      </c>
      <c r="L42" s="79" t="str">
        <f>IF($C$10*$F$6=0,"",INDEX(県外・日帰!$E$5:$J$43,$I42,MATCH($F$6,県外・日帰!$4:$4,0)-4)*$C$7/100000000)</f>
        <v/>
      </c>
      <c r="M42" s="79" t="str">
        <f>IF($C$10*$F$6=0,"",INDEX(県内・宿泊!$E$5:$I$43,$I42,MATCH($F$6,県内・宿泊!$4:$4,0)-4)*$C$8/100000000)</f>
        <v/>
      </c>
      <c r="N42" s="79" t="str">
        <f>IF($C$10*$F$6=0,"",INDEX(県内・日帰!$E$5:$I$43,$I42,MATCH($F$6,県内・日帰!$4:$4,0)-4)*$C$9/100000000)</f>
        <v/>
      </c>
      <c r="O42" s="80" t="str">
        <f t="shared" si="0"/>
        <v/>
      </c>
    </row>
    <row r="43" spans="5:15" ht="15" customHeight="1" x14ac:dyDescent="0.15">
      <c r="E43" s="52"/>
      <c r="F43" s="52"/>
      <c r="G43" s="52"/>
      <c r="H43" s="52"/>
      <c r="I43" s="77" t="s">
        <v>147</v>
      </c>
      <c r="J43" s="78" t="s">
        <v>53</v>
      </c>
      <c r="K43" s="79" t="str">
        <f>IF($C$10*$F$6=0,"",INDEX(県外・宿泊!$E$5:$J$43,$I43,MATCH($F$6,県外・宿泊!$4:$4,0)-4)*$C$6/100000000)</f>
        <v/>
      </c>
      <c r="L43" s="79" t="str">
        <f>IF($C$10*$F$6=0,"",INDEX(県外・日帰!$E$5:$J$43,$I43,MATCH($F$6,県外・日帰!$4:$4,0)-4)*$C$7/100000000)</f>
        <v/>
      </c>
      <c r="M43" s="79" t="str">
        <f>IF($C$10*$F$6=0,"",INDEX(県内・宿泊!$E$5:$I$43,$I43,MATCH($F$6,県内・宿泊!$4:$4,0)-4)*$C$8/100000000)</f>
        <v/>
      </c>
      <c r="N43" s="79" t="str">
        <f>IF($C$10*$F$6=0,"",INDEX(県内・日帰!$E$5:$I$43,$I43,MATCH($F$6,県内・日帰!$4:$4,0)-4)*$C$9/100000000)</f>
        <v/>
      </c>
      <c r="O43" s="80" t="str">
        <f t="shared" si="0"/>
        <v/>
      </c>
    </row>
    <row r="44" spans="5:15" ht="15" customHeight="1" thickBot="1" x14ac:dyDescent="0.2">
      <c r="E44" s="52"/>
      <c r="F44" s="52"/>
      <c r="G44" s="52"/>
      <c r="H44" s="52"/>
      <c r="I44" s="98" t="s">
        <v>148</v>
      </c>
      <c r="J44" s="99" t="s">
        <v>54</v>
      </c>
      <c r="K44" s="100" t="str">
        <f>IF($C$10*$F$6=0,"",INDEX(県外・宿泊!$E$5:$J$43,$I44,MATCH($F$6,県外・宿泊!$4:$4,0)-4)*$C$6/100000000)</f>
        <v/>
      </c>
      <c r="L44" s="100" t="str">
        <f>IF($C$10*$F$6=0,"",INDEX(県外・日帰!$E$5:$J$43,$I44,MATCH($F$6,県外・日帰!$4:$4,0)-4)*$C$7/100000000)</f>
        <v/>
      </c>
      <c r="M44" s="100" t="str">
        <f>IF($C$10*$F$6=0,"",INDEX(県内・宿泊!$E$5:$I$43,$I44,MATCH($F$6,県内・宿泊!$4:$4,0)-4)*$C$8/100000000)</f>
        <v/>
      </c>
      <c r="N44" s="100" t="str">
        <f>IF($C$10*$F$6=0,"",INDEX(県内・日帰!$E$5:$I$43,$I44,MATCH($F$6,県内・日帰!$4:$4,0)-4)*$C$9/100000000)</f>
        <v/>
      </c>
      <c r="O44" s="101" t="str">
        <f t="shared" si="0"/>
        <v/>
      </c>
    </row>
    <row r="45" spans="5:15" ht="15" customHeight="1" thickTop="1" x14ac:dyDescent="0.15">
      <c r="E45" s="52"/>
      <c r="F45" s="52"/>
      <c r="G45" s="52"/>
      <c r="H45" s="52"/>
      <c r="I45" s="102"/>
      <c r="J45" s="103" t="s">
        <v>56</v>
      </c>
      <c r="K45" s="104" t="str">
        <f>IF($C$10*$F$6=0,"",SUM(K6:K44))</f>
        <v/>
      </c>
      <c r="L45" s="104" t="str">
        <f>IF($C$10*$F$6=0,"",SUM(L6:L44))</f>
        <v/>
      </c>
      <c r="M45" s="104" t="str">
        <f>IF($C$10*$F$6=0,"",SUM(M6:M44))</f>
        <v/>
      </c>
      <c r="N45" s="104" t="str">
        <f>IF($C$10*$F$6=0,"",SUM(N6:N44))</f>
        <v/>
      </c>
      <c r="O45" s="105" t="str">
        <f>IF($C$10*$F$6=0,"",SUM(O6:O44))</f>
        <v/>
      </c>
    </row>
    <row r="46" spans="5:15" ht="12.95" customHeight="1" x14ac:dyDescent="0.15">
      <c r="E46" s="52"/>
      <c r="F46" s="52"/>
      <c r="G46" s="52"/>
      <c r="H46" s="52"/>
      <c r="I46" s="52"/>
      <c r="J46" s="52"/>
      <c r="K46" s="52"/>
      <c r="L46" s="52"/>
    </row>
    <row r="47" spans="5:15" ht="12.95" customHeight="1" x14ac:dyDescent="0.15">
      <c r="E47" s="52"/>
      <c r="F47" s="52"/>
      <c r="G47" s="52"/>
      <c r="H47" s="52"/>
      <c r="I47" s="52"/>
      <c r="J47" s="52"/>
      <c r="K47" s="52"/>
      <c r="L47" s="52"/>
    </row>
    <row r="48" spans="5:15" ht="12.95" customHeight="1" x14ac:dyDescent="0.15">
      <c r="E48" s="52"/>
      <c r="F48" s="52"/>
      <c r="G48" s="52"/>
      <c r="H48" s="52"/>
      <c r="I48" s="52"/>
      <c r="J48" s="52"/>
      <c r="K48" s="52"/>
      <c r="L48" s="52"/>
    </row>
    <row r="49" s="52" customFormat="1" ht="12.95" customHeight="1" x14ac:dyDescent="0.15"/>
    <row r="50" s="52" customFormat="1" ht="12.95" customHeight="1" x14ac:dyDescent="0.15"/>
    <row r="51" s="52" customFormat="1" ht="12.95" customHeight="1" x14ac:dyDescent="0.15"/>
    <row r="52" s="52" customFormat="1" ht="12.95" customHeight="1" x14ac:dyDescent="0.15"/>
    <row r="53" s="52" customFormat="1" ht="12.95" customHeight="1" x14ac:dyDescent="0.15"/>
    <row r="54" s="52" customFormat="1" ht="12.95" customHeight="1" x14ac:dyDescent="0.15"/>
    <row r="55" s="52" customFormat="1" ht="12.95" customHeight="1" x14ac:dyDescent="0.15"/>
    <row r="56" s="52" customFormat="1" ht="12.95" customHeight="1" x14ac:dyDescent="0.15"/>
    <row r="57" s="52" customFormat="1" ht="12.95" customHeight="1" x14ac:dyDescent="0.15"/>
    <row r="58" s="52" customFormat="1" ht="12.95" customHeight="1" x14ac:dyDescent="0.15"/>
    <row r="59" s="52" customFormat="1" ht="12.95" customHeight="1" x14ac:dyDescent="0.15"/>
    <row r="60" s="52" customFormat="1" ht="12.95" customHeight="1" x14ac:dyDescent="0.15"/>
    <row r="61" s="52" customFormat="1" ht="12.95" customHeight="1" x14ac:dyDescent="0.15"/>
    <row r="62" s="52" customFormat="1" ht="12.95" customHeight="1" x14ac:dyDescent="0.15"/>
    <row r="63" s="52" customFormat="1" ht="12.95" customHeight="1" x14ac:dyDescent="0.15"/>
    <row r="64" s="52" customFormat="1" ht="12.95" customHeight="1" x14ac:dyDescent="0.15"/>
    <row r="65" s="52" customFormat="1" ht="12.95" customHeight="1" x14ac:dyDescent="0.15"/>
    <row r="66" s="52" customFormat="1" ht="12.95" customHeight="1" x14ac:dyDescent="0.15"/>
    <row r="67" s="52" customFormat="1" ht="12.95" customHeight="1" x14ac:dyDescent="0.15"/>
    <row r="68" s="52" customFormat="1" ht="12.95" customHeight="1" x14ac:dyDescent="0.15"/>
    <row r="69" s="52" customFormat="1" ht="12.95" customHeight="1" x14ac:dyDescent="0.15"/>
    <row r="70" s="52" customFormat="1" ht="12.95" customHeight="1" x14ac:dyDescent="0.15"/>
    <row r="71" s="52" customFormat="1" ht="12.95" customHeight="1" x14ac:dyDescent="0.15"/>
    <row r="72" s="52" customFormat="1" ht="12.95" customHeight="1" x14ac:dyDescent="0.15"/>
    <row r="73" s="52" customFormat="1" ht="12.95" customHeight="1" x14ac:dyDescent="0.15"/>
    <row r="74" s="52" customFormat="1" ht="12.95" customHeight="1" x14ac:dyDescent="0.15"/>
    <row r="75" s="52" customFormat="1" ht="12.95" customHeight="1" x14ac:dyDescent="0.15"/>
    <row r="76" s="52" customFormat="1" ht="12.95" customHeight="1" x14ac:dyDescent="0.15"/>
    <row r="77" s="52" customFormat="1" ht="12.95" customHeight="1" x14ac:dyDescent="0.15"/>
    <row r="78" s="52" customFormat="1" ht="12.95" customHeight="1" x14ac:dyDescent="0.15"/>
    <row r="79" s="52" customFormat="1" ht="12.95" customHeight="1" x14ac:dyDescent="0.15"/>
    <row r="80" s="52" customFormat="1" ht="12.95" customHeight="1" x14ac:dyDescent="0.15"/>
    <row r="81" s="52" customFormat="1" ht="12.95" customHeight="1" x14ac:dyDescent="0.15"/>
    <row r="82" s="52" customFormat="1" ht="12.95" customHeight="1" x14ac:dyDescent="0.15"/>
    <row r="83" s="52" customFormat="1" ht="12.95" customHeight="1" x14ac:dyDescent="0.15"/>
    <row r="84" s="52" customFormat="1" ht="12.95" customHeight="1" x14ac:dyDescent="0.15"/>
    <row r="85" s="52" customFormat="1" ht="12.95" customHeight="1" x14ac:dyDescent="0.15"/>
    <row r="86" s="52" customFormat="1" ht="12.95" customHeight="1" x14ac:dyDescent="0.15"/>
    <row r="87" s="52" customFormat="1" ht="12.95" customHeight="1" x14ac:dyDescent="0.15"/>
    <row r="88" s="52" customFormat="1" ht="12.95" customHeight="1" x14ac:dyDescent="0.15"/>
    <row r="89" s="52" customFormat="1" ht="12.95" customHeight="1" x14ac:dyDescent="0.15"/>
    <row r="90" s="52" customFormat="1" ht="12.95" customHeight="1" x14ac:dyDescent="0.15"/>
    <row r="91" s="52" customFormat="1" ht="12.95" customHeight="1" x14ac:dyDescent="0.15"/>
    <row r="92" s="52" customFormat="1" ht="12.95" customHeight="1" x14ac:dyDescent="0.15"/>
    <row r="93" s="52" customFormat="1" ht="12.95" customHeight="1" x14ac:dyDescent="0.15"/>
    <row r="94" s="52" customFormat="1" ht="12.95" customHeight="1" x14ac:dyDescent="0.15"/>
    <row r="95" s="52" customFormat="1" ht="12.95" customHeight="1" x14ac:dyDescent="0.15"/>
    <row r="96" s="52" customFormat="1" ht="12.95" customHeight="1" x14ac:dyDescent="0.15"/>
    <row r="97" s="52" customFormat="1" ht="12.95" customHeight="1" x14ac:dyDescent="0.15"/>
    <row r="98" s="52" customFormat="1" ht="12.95" customHeight="1" x14ac:dyDescent="0.15"/>
    <row r="99" s="52" customFormat="1" ht="12.95" customHeight="1" x14ac:dyDescent="0.15"/>
    <row r="100" s="52" customFormat="1" ht="12.95" customHeight="1" x14ac:dyDescent="0.15"/>
    <row r="101" s="52" customFormat="1" ht="12.95" customHeight="1" x14ac:dyDescent="0.15"/>
    <row r="102" s="52" customFormat="1" ht="12.95" customHeight="1" x14ac:dyDescent="0.15"/>
    <row r="103" s="52" customFormat="1" ht="12.95" customHeight="1" x14ac:dyDescent="0.15"/>
    <row r="104" s="52" customFormat="1" ht="12.95" customHeight="1" x14ac:dyDescent="0.15"/>
    <row r="105" s="52" customFormat="1" ht="12.95" customHeight="1" x14ac:dyDescent="0.15"/>
    <row r="106" s="52" customFormat="1" ht="12.95" customHeight="1" x14ac:dyDescent="0.15"/>
    <row r="107" s="52" customFormat="1" ht="12.95" customHeight="1" x14ac:dyDescent="0.15"/>
    <row r="108" s="52" customFormat="1" ht="12.95" customHeight="1" x14ac:dyDescent="0.15"/>
    <row r="109" s="52" customFormat="1" ht="12.95" customHeight="1" x14ac:dyDescent="0.15"/>
    <row r="110" s="52" customFormat="1" ht="12.95" customHeight="1" x14ac:dyDescent="0.15"/>
    <row r="111" s="52" customFormat="1" ht="12.95" customHeight="1" x14ac:dyDescent="0.15"/>
    <row r="112" s="52" customFormat="1" ht="12.95" customHeight="1" x14ac:dyDescent="0.15"/>
    <row r="113" s="52" customFormat="1" ht="12.95" customHeight="1" x14ac:dyDescent="0.15"/>
    <row r="114" s="52" customFormat="1" ht="12.95" customHeight="1" x14ac:dyDescent="0.15"/>
    <row r="115" s="52" customFormat="1" ht="12.95" customHeight="1" x14ac:dyDescent="0.15"/>
    <row r="116" s="52" customFormat="1" ht="12.95" customHeight="1" x14ac:dyDescent="0.15"/>
    <row r="117" s="52" customFormat="1" ht="12.95" customHeight="1" x14ac:dyDescent="0.15"/>
    <row r="118" s="52" customFormat="1" ht="12.95" customHeight="1" x14ac:dyDescent="0.15"/>
    <row r="119" s="52" customFormat="1" ht="12.95" customHeight="1" x14ac:dyDescent="0.15"/>
    <row r="120" s="52" customFormat="1" ht="12.95" customHeight="1" x14ac:dyDescent="0.15"/>
    <row r="121" s="52" customFormat="1" ht="12.95" customHeight="1" x14ac:dyDescent="0.15"/>
    <row r="122" s="52" customFormat="1" ht="12.95" customHeight="1" x14ac:dyDescent="0.15"/>
    <row r="123" s="52" customFormat="1" ht="12.95" customHeight="1" x14ac:dyDescent="0.15"/>
    <row r="124" s="52" customFormat="1" ht="12.95" customHeight="1" x14ac:dyDescent="0.15"/>
    <row r="125" s="52" customFormat="1" ht="12.95" customHeight="1" x14ac:dyDescent="0.15"/>
    <row r="126" s="52" customFormat="1" ht="12.95" customHeight="1" x14ac:dyDescent="0.15"/>
    <row r="127" s="52" customFormat="1" ht="12.95" customHeight="1" x14ac:dyDescent="0.15"/>
    <row r="128" s="52" customFormat="1" ht="12.95" customHeight="1" x14ac:dyDescent="0.15"/>
    <row r="129" s="52" customFormat="1" ht="12.95" customHeight="1" x14ac:dyDescent="0.15"/>
    <row r="130" s="52" customFormat="1" ht="12.95" customHeight="1" x14ac:dyDescent="0.15"/>
    <row r="131" s="52" customFormat="1" ht="12.95" customHeight="1" x14ac:dyDescent="0.15"/>
    <row r="132" s="52" customFormat="1" ht="12.95" customHeight="1" x14ac:dyDescent="0.15"/>
    <row r="133" s="52" customFormat="1" ht="12.95" customHeight="1" x14ac:dyDescent="0.15"/>
    <row r="134" s="52" customFormat="1" ht="12.95" customHeight="1" x14ac:dyDescent="0.15"/>
    <row r="135" s="52" customFormat="1" ht="12.95" customHeight="1" x14ac:dyDescent="0.15"/>
    <row r="136" s="52" customFormat="1" ht="12.95" customHeight="1" x14ac:dyDescent="0.15"/>
    <row r="137" s="52" customFormat="1" ht="12.95" customHeight="1" x14ac:dyDescent="0.15"/>
    <row r="138" s="52" customFormat="1" ht="12.95" customHeight="1" x14ac:dyDescent="0.15"/>
    <row r="139" s="52" customFormat="1" ht="12.95" customHeight="1" x14ac:dyDescent="0.15"/>
    <row r="140" s="52" customFormat="1" ht="12.95" customHeight="1" x14ac:dyDescent="0.15"/>
    <row r="141" s="52" customFormat="1" ht="12.95" customHeight="1" x14ac:dyDescent="0.15"/>
    <row r="142" s="52" customFormat="1" ht="12.95" customHeight="1" x14ac:dyDescent="0.15"/>
    <row r="143" s="52" customFormat="1" ht="12.95" customHeight="1" x14ac:dyDescent="0.15"/>
    <row r="144" s="52" customFormat="1" ht="12.95" customHeight="1" x14ac:dyDescent="0.15"/>
    <row r="145" s="52" customFormat="1" ht="12.95" customHeight="1" x14ac:dyDescent="0.15"/>
    <row r="146" s="52" customFormat="1" ht="12.95" customHeight="1" x14ac:dyDescent="0.15"/>
    <row r="147" s="52" customFormat="1" ht="12.95" customHeight="1" x14ac:dyDescent="0.15"/>
    <row r="148" s="52" customFormat="1" ht="12.95" customHeight="1" x14ac:dyDescent="0.15"/>
    <row r="149" s="52" customFormat="1" ht="12.95" customHeight="1" x14ac:dyDescent="0.15"/>
    <row r="150" s="52" customFormat="1" ht="12.95" customHeight="1" x14ac:dyDescent="0.15"/>
    <row r="151" s="52" customFormat="1" ht="12.95" customHeight="1" x14ac:dyDescent="0.15"/>
    <row r="152" s="52" customFormat="1" ht="12.95" customHeight="1" x14ac:dyDescent="0.15"/>
    <row r="153" s="52" customFormat="1" ht="12.95" customHeight="1" x14ac:dyDescent="0.15"/>
    <row r="154" s="52" customFormat="1" ht="12.95" customHeight="1" x14ac:dyDescent="0.15"/>
    <row r="155" s="52" customFormat="1" ht="12.95" customHeight="1" x14ac:dyDescent="0.15"/>
    <row r="156" s="52" customFormat="1" ht="12.95" customHeight="1" x14ac:dyDescent="0.15"/>
    <row r="157" s="52" customFormat="1" ht="12.95" customHeight="1" x14ac:dyDescent="0.15"/>
    <row r="158" s="52" customFormat="1" ht="12.95" customHeight="1" x14ac:dyDescent="0.15"/>
    <row r="159" s="52" customFormat="1" ht="12.95" customHeight="1" x14ac:dyDescent="0.15"/>
    <row r="160" s="52" customFormat="1" ht="12.95" customHeight="1" x14ac:dyDescent="0.15"/>
    <row r="161" s="52" customFormat="1" ht="12.95" customHeight="1" x14ac:dyDescent="0.15"/>
    <row r="162" s="52" customFormat="1" ht="12.95" customHeight="1" x14ac:dyDescent="0.15"/>
    <row r="163" s="52" customFormat="1" ht="12.95" customHeight="1" x14ac:dyDescent="0.15"/>
    <row r="164" s="52" customFormat="1" ht="12.95" customHeight="1" x14ac:dyDescent="0.15"/>
    <row r="165" s="52" customFormat="1" ht="12.95" customHeight="1" x14ac:dyDescent="0.15"/>
    <row r="166" s="52" customFormat="1" ht="12.95" customHeight="1" x14ac:dyDescent="0.15"/>
    <row r="167" s="52" customFormat="1" ht="12.95" customHeight="1" x14ac:dyDescent="0.15"/>
    <row r="168" s="52" customFormat="1" ht="12.95" customHeight="1" x14ac:dyDescent="0.15"/>
    <row r="169" s="52" customFormat="1" ht="12.95" customHeight="1" x14ac:dyDescent="0.15"/>
    <row r="170" s="52" customFormat="1" ht="12.95" customHeight="1" x14ac:dyDescent="0.15"/>
    <row r="171" s="52" customFormat="1" ht="12.95" customHeight="1" x14ac:dyDescent="0.15"/>
    <row r="172" s="52" customFormat="1" ht="12.95" customHeight="1" x14ac:dyDescent="0.15"/>
    <row r="173" s="52" customFormat="1" ht="12.95" customHeight="1" x14ac:dyDescent="0.15"/>
    <row r="174" s="52" customFormat="1" ht="12.95" customHeight="1" x14ac:dyDescent="0.15"/>
    <row r="175" s="52" customFormat="1" ht="12.95" customHeight="1" x14ac:dyDescent="0.15"/>
    <row r="176" s="52" customFormat="1" ht="12.95" customHeight="1" x14ac:dyDescent="0.15"/>
    <row r="177" s="52" customFormat="1" ht="12.95" customHeight="1" x14ac:dyDescent="0.15"/>
    <row r="178" s="52" customFormat="1" ht="12.95" customHeight="1" x14ac:dyDescent="0.15"/>
    <row r="179" s="52" customFormat="1" ht="12.95" customHeight="1" x14ac:dyDescent="0.15"/>
    <row r="180" s="52" customFormat="1" ht="12.95" customHeight="1" x14ac:dyDescent="0.15"/>
    <row r="181" s="52" customFormat="1" ht="12.95" customHeight="1" x14ac:dyDescent="0.15"/>
    <row r="182" s="52" customFormat="1" ht="12.95" customHeight="1" x14ac:dyDescent="0.15"/>
    <row r="183" s="52" customFormat="1" ht="12.95" customHeight="1" x14ac:dyDescent="0.15"/>
    <row r="184" s="52" customFormat="1" ht="12.95" customHeight="1" x14ac:dyDescent="0.15"/>
    <row r="185" s="52" customFormat="1" ht="12.95" customHeight="1" x14ac:dyDescent="0.15"/>
    <row r="186" s="52" customFormat="1" ht="12.95" customHeight="1" x14ac:dyDescent="0.15"/>
    <row r="187" s="52" customFormat="1" ht="12.95" customHeight="1" x14ac:dyDescent="0.15"/>
    <row r="188" s="52" customFormat="1" ht="12.95" customHeight="1" x14ac:dyDescent="0.15"/>
    <row r="189" s="52" customFormat="1" ht="12.95" customHeight="1" x14ac:dyDescent="0.15"/>
    <row r="190" s="52" customFormat="1" ht="12.95" customHeight="1" x14ac:dyDescent="0.15"/>
    <row r="191" s="52" customFormat="1" ht="12.95" customHeight="1" x14ac:dyDescent="0.15"/>
    <row r="192" s="52" customFormat="1" ht="12.95" customHeight="1" x14ac:dyDescent="0.15"/>
    <row r="193" s="52" customFormat="1" ht="12.95" customHeight="1" x14ac:dyDescent="0.15"/>
    <row r="194" s="52" customFormat="1" ht="12.95" customHeight="1" x14ac:dyDescent="0.15"/>
    <row r="195" s="52" customFormat="1" ht="12.95" customHeight="1" x14ac:dyDescent="0.15"/>
    <row r="196" s="52" customFormat="1" ht="12.95" customHeight="1" x14ac:dyDescent="0.15"/>
    <row r="197" s="52" customFormat="1" ht="12.95" customHeight="1" x14ac:dyDescent="0.15"/>
    <row r="198" s="52" customFormat="1" ht="12.95" customHeight="1" x14ac:dyDescent="0.15"/>
    <row r="199" s="52" customFormat="1" ht="12.95" customHeight="1" x14ac:dyDescent="0.15"/>
    <row r="200" s="52" customFormat="1" ht="12.95" customHeight="1" x14ac:dyDescent="0.15"/>
    <row r="201" s="52" customFormat="1" ht="12.95" customHeight="1" x14ac:dyDescent="0.15"/>
    <row r="202" s="52" customFormat="1" ht="12.95" customHeight="1" x14ac:dyDescent="0.15"/>
    <row r="203" s="52" customFormat="1" ht="12.95" customHeight="1" x14ac:dyDescent="0.15"/>
    <row r="204" s="52" customFormat="1" ht="12.95" customHeight="1" x14ac:dyDescent="0.15"/>
    <row r="205" s="52" customFormat="1" ht="12.95" customHeight="1" x14ac:dyDescent="0.15"/>
    <row r="206" s="52" customFormat="1" ht="12.95" customHeight="1" x14ac:dyDescent="0.15"/>
    <row r="207" s="52" customFormat="1" ht="12.95" customHeight="1" x14ac:dyDescent="0.15"/>
    <row r="208" s="52" customFormat="1" ht="12.95" customHeight="1" x14ac:dyDescent="0.15"/>
    <row r="209" s="52" customFormat="1" ht="12.95" customHeight="1" x14ac:dyDescent="0.15"/>
    <row r="210" s="52" customFormat="1" ht="12.95" customHeight="1" x14ac:dyDescent="0.15"/>
    <row r="211" s="52" customFormat="1" ht="12.95" customHeight="1" x14ac:dyDescent="0.15"/>
    <row r="212" s="52" customFormat="1" ht="12.95" customHeight="1" x14ac:dyDescent="0.15"/>
    <row r="213" s="52" customFormat="1" ht="12.95" customHeight="1" x14ac:dyDescent="0.15"/>
    <row r="214" s="52" customFormat="1" ht="12.95" customHeight="1" x14ac:dyDescent="0.15"/>
    <row r="215" s="52" customFormat="1" ht="12.95" customHeight="1" x14ac:dyDescent="0.15"/>
    <row r="216" s="52" customFormat="1" ht="12.95" customHeight="1" x14ac:dyDescent="0.15"/>
    <row r="217" s="52" customFormat="1" ht="12.95" customHeight="1" x14ac:dyDescent="0.15"/>
    <row r="218" s="52" customFormat="1" ht="12.95" customHeight="1" x14ac:dyDescent="0.15"/>
    <row r="219" s="52" customFormat="1" ht="12.95" customHeight="1" x14ac:dyDescent="0.15"/>
    <row r="220" s="52" customFormat="1" ht="12.95" customHeight="1" x14ac:dyDescent="0.15"/>
    <row r="221" s="52" customFormat="1" ht="12.95" customHeight="1" x14ac:dyDescent="0.15"/>
    <row r="222" s="52" customFormat="1" ht="12.95" customHeight="1" x14ac:dyDescent="0.15"/>
    <row r="223" s="52" customFormat="1" ht="12.95" customHeight="1" x14ac:dyDescent="0.15"/>
    <row r="224" s="52" customFormat="1" ht="12.95" customHeight="1" x14ac:dyDescent="0.15"/>
    <row r="225" s="52" customFormat="1" ht="12.95" customHeight="1" x14ac:dyDescent="0.15"/>
    <row r="226" s="52" customFormat="1" ht="12.95" customHeight="1" x14ac:dyDescent="0.15"/>
    <row r="227" s="52" customFormat="1" ht="12.95" customHeight="1" x14ac:dyDescent="0.15"/>
    <row r="228" s="52" customFormat="1" ht="12.95" customHeight="1" x14ac:dyDescent="0.15"/>
    <row r="229" s="52" customFormat="1" ht="12.95" customHeight="1" x14ac:dyDescent="0.15"/>
    <row r="230" s="52" customFormat="1" ht="12.95" customHeight="1" x14ac:dyDescent="0.15"/>
    <row r="231" s="52" customFormat="1" ht="12.95" customHeight="1" x14ac:dyDescent="0.15"/>
    <row r="232" s="52" customFormat="1" ht="12.95" customHeight="1" x14ac:dyDescent="0.15"/>
    <row r="233" s="52" customFormat="1" ht="12.95" customHeight="1" x14ac:dyDescent="0.15"/>
    <row r="234" s="52" customFormat="1" ht="12.95" customHeight="1" x14ac:dyDescent="0.15"/>
    <row r="235" s="52" customFormat="1" ht="12.95" customHeight="1" x14ac:dyDescent="0.15"/>
    <row r="236" s="52" customFormat="1" ht="12.95" customHeight="1" x14ac:dyDescent="0.15"/>
    <row r="237" s="52" customFormat="1" ht="12.95" customHeight="1" x14ac:dyDescent="0.15"/>
    <row r="238" s="52" customFormat="1" ht="12.95" customHeight="1" x14ac:dyDescent="0.15"/>
    <row r="239" s="52" customFormat="1" ht="12.95" customHeight="1" x14ac:dyDescent="0.15"/>
    <row r="240" s="52" customFormat="1" ht="12.95" customHeight="1" x14ac:dyDescent="0.15"/>
    <row r="241" s="52" customFormat="1" ht="12.95" customHeight="1" x14ac:dyDescent="0.15"/>
    <row r="242" s="52" customFormat="1" ht="12.95" customHeight="1" x14ac:dyDescent="0.15"/>
    <row r="243" s="52" customFormat="1" ht="12.95" customHeight="1" x14ac:dyDescent="0.15"/>
    <row r="244" s="52" customFormat="1" ht="12.95" customHeight="1" x14ac:dyDescent="0.15"/>
    <row r="245" s="52" customFormat="1" ht="12.95" customHeight="1" x14ac:dyDescent="0.15"/>
    <row r="246" s="52" customFormat="1" ht="12.95" customHeight="1" x14ac:dyDescent="0.15"/>
    <row r="247" s="52" customFormat="1" ht="12.95" customHeight="1" x14ac:dyDescent="0.15"/>
    <row r="248" s="52" customFormat="1" ht="12.95" customHeight="1" x14ac:dyDescent="0.15"/>
    <row r="249" s="52" customFormat="1" ht="12.95" customHeight="1" x14ac:dyDescent="0.15"/>
    <row r="250" s="52" customFormat="1" ht="12.95" customHeight="1" x14ac:dyDescent="0.15"/>
    <row r="251" s="52" customFormat="1" ht="12.95" customHeight="1" x14ac:dyDescent="0.15"/>
    <row r="252" s="52" customFormat="1" ht="12.95" customHeight="1" x14ac:dyDescent="0.15"/>
    <row r="253" s="52" customFormat="1" ht="12.95" customHeight="1" x14ac:dyDescent="0.15"/>
    <row r="254" s="52" customFormat="1" ht="12.95" customHeight="1" x14ac:dyDescent="0.15"/>
    <row r="255" s="52" customFormat="1" ht="12.95" customHeight="1" x14ac:dyDescent="0.15"/>
    <row r="256" s="52" customFormat="1" ht="12.95" customHeight="1" x14ac:dyDescent="0.15"/>
    <row r="257" s="52" customFormat="1" ht="12.95" customHeight="1" x14ac:dyDescent="0.15"/>
    <row r="258" s="52" customFormat="1" ht="12.95" customHeight="1" x14ac:dyDescent="0.15"/>
    <row r="259" s="52" customFormat="1" ht="12.95" customHeight="1" x14ac:dyDescent="0.15"/>
    <row r="260" s="52" customFormat="1" ht="12.95" customHeight="1" x14ac:dyDescent="0.15"/>
    <row r="261" s="52" customFormat="1" ht="12.95" customHeight="1" x14ac:dyDescent="0.15"/>
    <row r="262" s="52" customFormat="1" ht="12.95" customHeight="1" x14ac:dyDescent="0.15"/>
    <row r="263" s="52" customFormat="1" ht="12.95" customHeight="1" x14ac:dyDescent="0.15"/>
    <row r="264" s="52" customFormat="1" ht="12.95" customHeight="1" x14ac:dyDescent="0.15"/>
    <row r="265" s="52" customFormat="1" ht="12.95" customHeight="1" x14ac:dyDescent="0.15"/>
    <row r="266" s="52" customFormat="1" ht="12.95" customHeight="1" x14ac:dyDescent="0.15"/>
    <row r="267" s="52" customFormat="1" ht="12.95" customHeight="1" x14ac:dyDescent="0.15"/>
    <row r="268" s="52" customFormat="1" ht="12.95" customHeight="1" x14ac:dyDescent="0.15"/>
    <row r="269" s="52" customFormat="1" ht="12.95" customHeight="1" x14ac:dyDescent="0.15"/>
    <row r="270" s="52" customFormat="1" ht="12.95" customHeight="1" x14ac:dyDescent="0.15"/>
    <row r="271" s="52" customFormat="1" ht="12.95" customHeight="1" x14ac:dyDescent="0.15"/>
    <row r="272" s="52" customFormat="1" ht="12.95" customHeight="1" x14ac:dyDescent="0.15"/>
    <row r="273" s="52" customFormat="1" ht="12.95" customHeight="1" x14ac:dyDescent="0.15"/>
    <row r="274" s="52" customFormat="1" ht="12.95" customHeight="1" x14ac:dyDescent="0.15"/>
    <row r="275" s="52" customFormat="1" ht="12.95" customHeight="1" x14ac:dyDescent="0.15"/>
    <row r="276" s="52" customFormat="1" ht="12.95" customHeight="1" x14ac:dyDescent="0.15"/>
    <row r="277" s="52" customFormat="1" ht="12.95" customHeight="1" x14ac:dyDescent="0.15"/>
    <row r="278" s="52" customFormat="1" ht="12.95" customHeight="1" x14ac:dyDescent="0.15"/>
    <row r="279" s="52" customFormat="1" ht="12.95" customHeight="1" x14ac:dyDescent="0.15"/>
    <row r="280" s="52" customFormat="1" ht="12.95" customHeight="1" x14ac:dyDescent="0.15"/>
    <row r="281" s="52" customFormat="1" ht="12.95" customHeight="1" x14ac:dyDescent="0.15"/>
    <row r="282" s="52" customFormat="1" ht="12.95" customHeight="1" x14ac:dyDescent="0.15"/>
    <row r="283" s="52" customFormat="1" ht="12.95" customHeight="1" x14ac:dyDescent="0.15"/>
    <row r="284" s="52" customFormat="1" ht="12.95" customHeight="1" x14ac:dyDescent="0.15"/>
    <row r="285" s="52" customFormat="1" ht="12.95" customHeight="1" x14ac:dyDescent="0.15"/>
    <row r="286" s="52" customFormat="1" ht="12.95" customHeight="1" x14ac:dyDescent="0.15"/>
    <row r="287" s="52" customFormat="1" ht="12.95" customHeight="1" x14ac:dyDescent="0.15"/>
    <row r="288" s="52" customFormat="1" ht="12.95" customHeight="1" x14ac:dyDescent="0.15"/>
    <row r="289" s="52" customFormat="1" ht="12.95" customHeight="1" x14ac:dyDescent="0.15"/>
    <row r="290" s="52" customFormat="1" ht="12.95" customHeight="1" x14ac:dyDescent="0.15"/>
    <row r="291" s="52" customFormat="1" ht="12.95" customHeight="1" x14ac:dyDescent="0.15"/>
    <row r="292" s="52" customFormat="1" ht="12.95" customHeight="1" x14ac:dyDescent="0.15"/>
    <row r="293" s="52" customFormat="1" ht="12.95" customHeight="1" x14ac:dyDescent="0.15"/>
    <row r="294" s="52" customFormat="1" ht="12.95" customHeight="1" x14ac:dyDescent="0.15"/>
    <row r="295" s="52" customFormat="1" ht="12.95" customHeight="1" x14ac:dyDescent="0.15"/>
    <row r="296" s="52" customFormat="1" ht="12.95" customHeight="1" x14ac:dyDescent="0.15"/>
    <row r="297" s="52" customFormat="1" ht="12.95" customHeight="1" x14ac:dyDescent="0.15"/>
    <row r="298" s="52" customFormat="1" ht="12.95" customHeight="1" x14ac:dyDescent="0.15"/>
    <row r="299" s="52" customFormat="1" ht="12.95" customHeight="1" x14ac:dyDescent="0.15"/>
    <row r="300" s="52" customFormat="1" ht="12.95" customHeight="1" x14ac:dyDescent="0.15"/>
    <row r="301" s="52" customFormat="1" ht="12.95" customHeight="1" x14ac:dyDescent="0.15"/>
    <row r="302" s="52" customFormat="1" ht="12.95" customHeight="1" x14ac:dyDescent="0.15"/>
    <row r="303" s="52" customFormat="1" ht="12.95" customHeight="1" x14ac:dyDescent="0.15"/>
    <row r="304" s="52" customFormat="1" ht="12.95" customHeight="1" x14ac:dyDescent="0.15"/>
    <row r="305" s="52" customFormat="1" ht="12.95" customHeight="1" x14ac:dyDescent="0.15"/>
    <row r="306" s="52" customFormat="1" ht="12.95" customHeight="1" x14ac:dyDescent="0.15"/>
    <row r="307" s="52" customFormat="1" ht="12.95" customHeight="1" x14ac:dyDescent="0.15"/>
    <row r="308" s="52" customFormat="1" ht="12.95" customHeight="1" x14ac:dyDescent="0.15"/>
    <row r="309" s="52" customFormat="1" ht="12.95" customHeight="1" x14ac:dyDescent="0.15"/>
    <row r="310" s="52" customFormat="1" ht="12.95" customHeight="1" x14ac:dyDescent="0.15"/>
    <row r="311" s="52" customFormat="1" ht="12.95" customHeight="1" x14ac:dyDescent="0.15"/>
    <row r="312" s="52" customFormat="1" ht="12.95" customHeight="1" x14ac:dyDescent="0.15"/>
    <row r="313" s="52" customFormat="1" ht="12.95" customHeight="1" x14ac:dyDescent="0.15"/>
    <row r="314" s="52" customFormat="1" ht="12.95" customHeight="1" x14ac:dyDescent="0.15"/>
    <row r="315" s="52" customFormat="1" ht="12.95" customHeight="1" x14ac:dyDescent="0.15"/>
    <row r="316" s="52" customFormat="1" ht="12.95" customHeight="1" x14ac:dyDescent="0.15"/>
    <row r="317" s="52" customFormat="1" ht="12.95" customHeight="1" x14ac:dyDescent="0.15"/>
    <row r="318" s="52" customFormat="1" ht="12.95" customHeight="1" x14ac:dyDescent="0.15"/>
    <row r="319" s="52" customFormat="1" ht="12.95" customHeight="1" x14ac:dyDescent="0.15"/>
    <row r="320" s="52" customFormat="1" ht="12.95" customHeight="1" x14ac:dyDescent="0.15"/>
    <row r="321" s="52" customFormat="1" ht="12.95" customHeight="1" x14ac:dyDescent="0.15"/>
    <row r="322" s="52" customFormat="1" ht="12.95" customHeight="1" x14ac:dyDescent="0.15"/>
    <row r="323" s="52" customFormat="1" ht="12.95" customHeight="1" x14ac:dyDescent="0.15"/>
    <row r="324" s="52" customFormat="1" ht="12.95" customHeight="1" x14ac:dyDescent="0.15"/>
    <row r="325" s="52" customFormat="1" ht="12.95" customHeight="1" x14ac:dyDescent="0.15"/>
    <row r="326" s="52" customFormat="1" ht="12.95" customHeight="1" x14ac:dyDescent="0.15"/>
    <row r="327" s="52" customFormat="1" ht="12.95" customHeight="1" x14ac:dyDescent="0.15"/>
    <row r="328" s="52" customFormat="1" ht="12.95" customHeight="1" x14ac:dyDescent="0.15"/>
    <row r="329" s="52" customFormat="1" ht="12.95" customHeight="1" x14ac:dyDescent="0.15"/>
    <row r="330" s="52" customFormat="1" ht="12.95" customHeight="1" x14ac:dyDescent="0.15"/>
    <row r="331" s="52" customFormat="1" ht="12.95" customHeight="1" x14ac:dyDescent="0.15"/>
    <row r="332" s="52" customFormat="1" ht="12.95" customHeight="1" x14ac:dyDescent="0.15"/>
    <row r="333" s="52" customFormat="1" ht="12.95" customHeight="1" x14ac:dyDescent="0.15"/>
    <row r="334" s="52" customFormat="1" ht="12.95" customHeight="1" x14ac:dyDescent="0.15"/>
    <row r="335" s="52" customFormat="1" ht="12.95" customHeight="1" x14ac:dyDescent="0.15"/>
    <row r="336" s="52" customFormat="1" ht="12.95" customHeight="1" x14ac:dyDescent="0.15"/>
    <row r="337" s="52" customFormat="1" ht="12.95" customHeight="1" x14ac:dyDescent="0.15"/>
    <row r="338" s="52" customFormat="1" ht="12.95" customHeight="1" x14ac:dyDescent="0.15"/>
    <row r="339" s="52" customFormat="1" ht="12.95" customHeight="1" x14ac:dyDescent="0.15"/>
    <row r="340" s="52" customFormat="1" ht="12.95" customHeight="1" x14ac:dyDescent="0.15"/>
    <row r="341" s="52" customFormat="1" ht="12.95" customHeight="1" x14ac:dyDescent="0.15"/>
    <row r="342" s="52" customFormat="1" ht="12.95" customHeight="1" x14ac:dyDescent="0.15"/>
    <row r="343" s="52" customFormat="1" ht="12.95" customHeight="1" x14ac:dyDescent="0.15"/>
    <row r="344" s="52" customFormat="1" ht="12.95" customHeight="1" x14ac:dyDescent="0.15"/>
    <row r="345" s="52" customFormat="1" ht="12.95" customHeight="1" x14ac:dyDescent="0.15"/>
    <row r="346" s="52" customFormat="1" ht="12.95" customHeight="1" x14ac:dyDescent="0.15"/>
    <row r="347" s="52" customFormat="1" ht="12.95" customHeight="1" x14ac:dyDescent="0.15"/>
    <row r="348" s="52" customFormat="1" ht="12.95" customHeight="1" x14ac:dyDescent="0.15"/>
    <row r="349" s="52" customFormat="1" ht="12.95" customHeight="1" x14ac:dyDescent="0.15"/>
    <row r="350" s="52" customFormat="1" ht="12.95" customHeight="1" x14ac:dyDescent="0.15"/>
    <row r="351" s="52" customFormat="1" ht="12.95" customHeight="1" x14ac:dyDescent="0.15"/>
    <row r="352" s="52" customFormat="1" ht="12.95" customHeight="1" x14ac:dyDescent="0.15"/>
    <row r="353" s="52" customFormat="1" ht="12.95" customHeight="1" x14ac:dyDescent="0.15"/>
    <row r="354" s="52" customFormat="1" ht="12.95" customHeight="1" x14ac:dyDescent="0.15"/>
    <row r="355" s="52" customFormat="1" ht="12.95" customHeight="1" x14ac:dyDescent="0.15"/>
    <row r="356" s="52" customFormat="1" ht="12.95" customHeight="1" x14ac:dyDescent="0.15"/>
    <row r="357" s="52" customFormat="1" ht="12.95" customHeight="1" x14ac:dyDescent="0.15"/>
    <row r="358" s="52" customFormat="1" ht="12.95" customHeight="1" x14ac:dyDescent="0.15"/>
    <row r="359" s="52" customFormat="1" ht="12.95" customHeight="1" x14ac:dyDescent="0.15"/>
    <row r="360" s="52" customFormat="1" ht="12.95" customHeight="1" x14ac:dyDescent="0.15"/>
    <row r="361" s="52" customFormat="1" ht="12.95" customHeight="1" x14ac:dyDescent="0.15"/>
    <row r="362" s="52" customFormat="1" ht="12.95" customHeight="1" x14ac:dyDescent="0.15"/>
    <row r="363" s="52" customFormat="1" ht="12.95" customHeight="1" x14ac:dyDescent="0.15"/>
    <row r="364" s="52" customFormat="1" ht="12.95" customHeight="1" x14ac:dyDescent="0.15"/>
    <row r="365" s="52" customFormat="1" ht="12.95" customHeight="1" x14ac:dyDescent="0.15"/>
    <row r="366" s="52" customFormat="1" ht="12.95" customHeight="1" x14ac:dyDescent="0.15"/>
    <row r="367" s="52" customFormat="1" ht="12.95" customHeight="1" x14ac:dyDescent="0.15"/>
    <row r="368" s="52" customFormat="1" ht="12.95" customHeight="1" x14ac:dyDescent="0.15"/>
    <row r="369" s="52" customFormat="1" ht="12.95" customHeight="1" x14ac:dyDescent="0.15"/>
    <row r="370" s="52" customFormat="1" ht="12.95" customHeight="1" x14ac:dyDescent="0.15"/>
    <row r="371" s="52" customFormat="1" ht="12.95" customHeight="1" x14ac:dyDescent="0.15"/>
    <row r="372" s="52" customFormat="1" ht="12.95" customHeight="1" x14ac:dyDescent="0.15"/>
    <row r="373" s="52" customFormat="1" ht="12.95" customHeight="1" x14ac:dyDescent="0.15"/>
    <row r="374" s="52" customFormat="1" ht="12.95" customHeight="1" x14ac:dyDescent="0.15"/>
    <row r="375" s="52" customFormat="1" ht="12.95" customHeight="1" x14ac:dyDescent="0.15"/>
    <row r="376" s="52" customFormat="1" ht="12.95" customHeight="1" x14ac:dyDescent="0.15"/>
    <row r="377" s="52" customFormat="1" ht="12.95" customHeight="1" x14ac:dyDescent="0.15"/>
    <row r="378" s="52" customFormat="1" ht="12.95" customHeight="1" x14ac:dyDescent="0.15"/>
    <row r="379" s="52" customFormat="1" ht="12.95" customHeight="1" x14ac:dyDescent="0.15"/>
    <row r="380" s="52" customFormat="1" ht="12.95" customHeight="1" x14ac:dyDescent="0.15"/>
    <row r="381" s="52" customFormat="1" ht="12.95" customHeight="1" x14ac:dyDescent="0.15"/>
    <row r="382" s="52" customFormat="1" ht="12.95" customHeight="1" x14ac:dyDescent="0.15"/>
    <row r="383" s="52" customFormat="1" ht="12.95" customHeight="1" x14ac:dyDescent="0.15"/>
    <row r="384" s="52" customFormat="1" ht="12.95" customHeight="1" x14ac:dyDescent="0.15"/>
    <row r="385" s="52" customFormat="1" ht="12.95" customHeight="1" x14ac:dyDescent="0.15"/>
    <row r="386" s="52" customFormat="1" ht="12.95" customHeight="1" x14ac:dyDescent="0.15"/>
    <row r="387" s="52" customFormat="1" ht="12.95" customHeight="1" x14ac:dyDescent="0.15"/>
    <row r="388" s="52" customFormat="1" ht="12.95" customHeight="1" x14ac:dyDescent="0.15"/>
    <row r="389" s="52" customFormat="1" ht="12.95" customHeight="1" x14ac:dyDescent="0.15"/>
    <row r="390" s="52" customFormat="1" ht="12.95" customHeight="1" x14ac:dyDescent="0.15"/>
    <row r="391" s="52" customFormat="1" ht="12.95" customHeight="1" x14ac:dyDescent="0.15"/>
    <row r="392" s="52" customFormat="1" ht="12.95" customHeight="1" x14ac:dyDescent="0.15"/>
    <row r="393" s="52" customFormat="1" ht="12.95" customHeight="1" x14ac:dyDescent="0.15"/>
    <row r="394" s="52" customFormat="1" ht="12.95" customHeight="1" x14ac:dyDescent="0.15"/>
    <row r="395" s="52" customFormat="1" ht="12.95" customHeight="1" x14ac:dyDescent="0.15"/>
    <row r="396" s="52" customFormat="1" ht="12.95" customHeight="1" x14ac:dyDescent="0.15"/>
    <row r="397" s="52" customFormat="1" ht="12.95" customHeight="1" x14ac:dyDescent="0.15"/>
    <row r="398" s="52" customFormat="1" ht="12.95" customHeight="1" x14ac:dyDescent="0.15"/>
    <row r="399" s="52" customFormat="1" ht="12.95" customHeight="1" x14ac:dyDescent="0.15"/>
    <row r="400" s="52" customFormat="1" ht="12.95" customHeight="1" x14ac:dyDescent="0.15"/>
    <row r="401" s="52" customFormat="1" ht="12.95" customHeight="1" x14ac:dyDescent="0.15"/>
    <row r="402" s="52" customFormat="1" ht="12.95" customHeight="1" x14ac:dyDescent="0.15"/>
    <row r="403" s="52" customFormat="1" ht="12.95" customHeight="1" x14ac:dyDescent="0.15"/>
    <row r="404" s="52" customFormat="1" ht="12.95" customHeight="1" x14ac:dyDescent="0.15"/>
    <row r="405" s="52" customFormat="1" ht="12.95" customHeight="1" x14ac:dyDescent="0.15"/>
    <row r="406" s="52" customFormat="1" ht="12.95" customHeight="1" x14ac:dyDescent="0.15"/>
    <row r="407" s="52" customFormat="1" ht="12.95" customHeight="1" x14ac:dyDescent="0.15"/>
    <row r="408" s="52" customFormat="1" ht="12.95" customHeight="1" x14ac:dyDescent="0.15"/>
    <row r="409" s="52" customFormat="1" ht="12.95" customHeight="1" x14ac:dyDescent="0.15"/>
    <row r="410" s="52" customFormat="1" ht="12.95" customHeight="1" x14ac:dyDescent="0.15"/>
    <row r="411" s="52" customFormat="1" ht="12.95" customHeight="1" x14ac:dyDescent="0.15"/>
    <row r="412" s="52" customFormat="1" ht="12.95" customHeight="1" x14ac:dyDescent="0.15"/>
    <row r="413" s="52" customFormat="1" ht="12.95" customHeight="1" x14ac:dyDescent="0.15"/>
    <row r="414" s="52" customFormat="1" ht="12.95" customHeight="1" x14ac:dyDescent="0.15"/>
    <row r="415" s="52" customFormat="1" ht="12.95" customHeight="1" x14ac:dyDescent="0.15"/>
    <row r="416" s="52" customFormat="1" ht="12.95" customHeight="1" x14ac:dyDescent="0.15"/>
    <row r="417" s="52" customFormat="1" ht="12.95" customHeight="1" x14ac:dyDescent="0.15"/>
    <row r="418" s="52" customFormat="1" ht="12.95" customHeight="1" x14ac:dyDescent="0.15"/>
    <row r="419" s="52" customFormat="1" ht="12.95" customHeight="1" x14ac:dyDescent="0.15"/>
    <row r="420" s="52" customFormat="1" ht="12.95" customHeight="1" x14ac:dyDescent="0.15"/>
    <row r="421" s="52" customFormat="1" ht="12.95" customHeight="1" x14ac:dyDescent="0.15"/>
    <row r="422" s="52" customFormat="1" ht="12.95" customHeight="1" x14ac:dyDescent="0.15"/>
    <row r="423" s="52" customFormat="1" ht="12.95" customHeight="1" x14ac:dyDescent="0.15"/>
    <row r="424" s="52" customFormat="1" ht="12.95" customHeight="1" x14ac:dyDescent="0.15"/>
    <row r="425" s="52" customFormat="1" ht="12.95" customHeight="1" x14ac:dyDescent="0.15"/>
    <row r="426" s="52" customFormat="1" ht="12.95" customHeight="1" x14ac:dyDescent="0.15"/>
    <row r="427" s="52" customFormat="1" ht="12.95" customHeight="1" x14ac:dyDescent="0.15"/>
    <row r="428" s="52" customFormat="1" ht="12.95" customHeight="1" x14ac:dyDescent="0.15"/>
    <row r="429" s="52" customFormat="1" ht="12.95" customHeight="1" x14ac:dyDescent="0.15"/>
    <row r="430" s="52" customFormat="1" ht="12.95" customHeight="1" x14ac:dyDescent="0.15"/>
    <row r="431" s="52" customFormat="1" ht="12.95" customHeight="1" x14ac:dyDescent="0.15"/>
    <row r="432" s="52" customFormat="1" ht="12.95" customHeight="1" x14ac:dyDescent="0.15"/>
    <row r="433" s="52" customFormat="1" ht="12.95" customHeight="1" x14ac:dyDescent="0.15"/>
    <row r="434" s="52" customFormat="1" ht="12.95" customHeight="1" x14ac:dyDescent="0.15"/>
    <row r="435" s="52" customFormat="1" ht="12.95" customHeight="1" x14ac:dyDescent="0.15"/>
    <row r="436" s="52" customFormat="1" ht="12.95" customHeight="1" x14ac:dyDescent="0.15"/>
    <row r="437" s="52" customFormat="1" ht="12.95" customHeight="1" x14ac:dyDescent="0.15"/>
    <row r="438" s="52" customFormat="1" ht="12.95" customHeight="1" x14ac:dyDescent="0.15"/>
    <row r="439" s="52" customFormat="1" ht="12.95" customHeight="1" x14ac:dyDescent="0.15"/>
    <row r="440" s="52" customFormat="1" ht="12.95" customHeight="1" x14ac:dyDescent="0.15"/>
    <row r="441" s="52" customFormat="1" ht="12.95" customHeight="1" x14ac:dyDescent="0.15"/>
    <row r="442" s="52" customFormat="1" ht="12.95" customHeight="1" x14ac:dyDescent="0.15"/>
    <row r="443" s="52" customFormat="1" ht="12.95" customHeight="1" x14ac:dyDescent="0.15"/>
    <row r="444" s="52" customFormat="1" ht="12.95" customHeight="1" x14ac:dyDescent="0.15"/>
    <row r="445" s="52" customFormat="1" ht="12.95" customHeight="1" x14ac:dyDescent="0.15"/>
    <row r="446" s="52" customFormat="1" ht="12.95" customHeight="1" x14ac:dyDescent="0.15"/>
    <row r="447" s="52" customFormat="1" ht="12.95" customHeight="1" x14ac:dyDescent="0.15"/>
    <row r="448" s="52" customFormat="1" ht="12.95" customHeight="1" x14ac:dyDescent="0.15"/>
    <row r="449" s="52" customFormat="1" ht="12.95" customHeight="1" x14ac:dyDescent="0.15"/>
    <row r="450" s="52" customFormat="1" ht="12.95" customHeight="1" x14ac:dyDescent="0.15"/>
    <row r="451" s="52" customFormat="1" ht="12.95" customHeight="1" x14ac:dyDescent="0.15"/>
    <row r="452" s="52" customFormat="1" ht="12.95" customHeight="1" x14ac:dyDescent="0.15"/>
    <row r="453" s="52" customFormat="1" ht="12.95" customHeight="1" x14ac:dyDescent="0.15"/>
    <row r="454" s="52" customFormat="1" ht="12.95" customHeight="1" x14ac:dyDescent="0.15"/>
    <row r="455" s="52" customFormat="1" ht="12.95" customHeight="1" x14ac:dyDescent="0.15"/>
    <row r="456" s="52" customFormat="1" ht="12.95" customHeight="1" x14ac:dyDescent="0.15"/>
    <row r="457" s="52" customFormat="1" ht="12.95" customHeight="1" x14ac:dyDescent="0.15"/>
    <row r="458" s="52" customFormat="1" ht="12.95" customHeight="1" x14ac:dyDescent="0.15"/>
    <row r="459" s="52" customFormat="1" ht="12.95" customHeight="1" x14ac:dyDescent="0.15"/>
    <row r="460" s="52" customFormat="1" ht="12.95" customHeight="1" x14ac:dyDescent="0.15"/>
    <row r="461" s="52" customFormat="1" ht="12.95" customHeight="1" x14ac:dyDescent="0.15"/>
    <row r="462" s="52" customFormat="1" ht="12.95" customHeight="1" x14ac:dyDescent="0.15"/>
    <row r="463" s="52" customFormat="1" ht="12.95" customHeight="1" x14ac:dyDescent="0.15"/>
    <row r="464" s="52" customFormat="1" ht="12.95" customHeight="1" x14ac:dyDescent="0.15"/>
    <row r="465" s="52" customFormat="1" ht="12.95" customHeight="1" x14ac:dyDescent="0.15"/>
    <row r="466" s="52" customFormat="1" ht="12.95" customHeight="1" x14ac:dyDescent="0.15"/>
    <row r="467" s="52" customFormat="1" ht="12.95" customHeight="1" x14ac:dyDescent="0.15"/>
    <row r="468" s="52" customFormat="1" ht="12.95" customHeight="1" x14ac:dyDescent="0.15"/>
    <row r="469" s="52" customFormat="1" ht="12.95" customHeight="1" x14ac:dyDescent="0.15"/>
    <row r="470" s="52" customFormat="1" ht="12.95" customHeight="1" x14ac:dyDescent="0.15"/>
    <row r="471" s="52" customFormat="1" ht="12.95" customHeight="1" x14ac:dyDescent="0.15"/>
    <row r="472" s="52" customFormat="1" ht="12.95" customHeight="1" x14ac:dyDescent="0.15"/>
    <row r="473" s="52" customFormat="1" ht="12.95" customHeight="1" x14ac:dyDescent="0.15"/>
    <row r="474" s="52" customFormat="1" ht="12.95" customHeight="1" x14ac:dyDescent="0.15"/>
    <row r="475" s="52" customFormat="1" ht="12.95" customHeight="1" x14ac:dyDescent="0.15"/>
    <row r="476" s="52" customFormat="1" ht="12.95" customHeight="1" x14ac:dyDescent="0.15"/>
    <row r="477" s="52" customFormat="1" ht="12.95" customHeight="1" x14ac:dyDescent="0.15"/>
    <row r="478" s="52" customFormat="1" ht="12.95" customHeight="1" x14ac:dyDescent="0.15"/>
    <row r="479" s="52" customFormat="1" ht="12.95" customHeight="1" x14ac:dyDescent="0.15"/>
    <row r="480" s="52" customFormat="1" ht="12.95" customHeight="1" x14ac:dyDescent="0.15"/>
    <row r="481" s="52" customFormat="1" ht="12.95" customHeight="1" x14ac:dyDescent="0.15"/>
    <row r="482" s="52" customFormat="1" ht="12.95" customHeight="1" x14ac:dyDescent="0.15"/>
    <row r="483" s="52" customFormat="1" ht="12.95" customHeight="1" x14ac:dyDescent="0.15"/>
    <row r="484" s="52" customFormat="1" ht="12.95" customHeight="1" x14ac:dyDescent="0.15"/>
    <row r="485" s="52" customFormat="1" ht="12.95" customHeight="1" x14ac:dyDescent="0.15"/>
    <row r="486" s="52" customFormat="1" ht="12.95" customHeight="1" x14ac:dyDescent="0.15"/>
    <row r="487" s="52" customFormat="1" ht="12.95" customHeight="1" x14ac:dyDescent="0.15"/>
    <row r="488" s="52" customFormat="1" ht="12.95" customHeight="1" x14ac:dyDescent="0.15"/>
    <row r="489" s="52" customFormat="1" ht="12.95" customHeight="1" x14ac:dyDescent="0.15"/>
    <row r="490" s="52" customFormat="1" ht="12.95" customHeight="1" x14ac:dyDescent="0.15"/>
    <row r="491" s="52" customFormat="1" ht="12.95" customHeight="1" x14ac:dyDescent="0.15"/>
    <row r="492" s="52" customFormat="1" ht="12.95" customHeight="1" x14ac:dyDescent="0.15"/>
    <row r="493" s="52" customFormat="1" ht="12.95" customHeight="1" x14ac:dyDescent="0.15"/>
    <row r="494" s="52" customFormat="1" ht="12.95" customHeight="1" x14ac:dyDescent="0.15"/>
    <row r="495" s="52" customFormat="1" ht="12.95" customHeight="1" x14ac:dyDescent="0.15"/>
    <row r="496" s="52" customFormat="1" ht="12.95" customHeight="1" x14ac:dyDescent="0.15"/>
    <row r="497" s="52" customFormat="1" ht="12.95" customHeight="1" x14ac:dyDescent="0.15"/>
    <row r="498" s="52" customFormat="1" ht="12.95" customHeight="1" x14ac:dyDescent="0.15"/>
    <row r="499" s="52" customFormat="1" ht="12.95" customHeight="1" x14ac:dyDescent="0.15"/>
    <row r="500" s="52" customFormat="1" ht="12.95" customHeight="1" x14ac:dyDescent="0.15"/>
    <row r="501" s="52" customFormat="1" ht="12.95" customHeight="1" x14ac:dyDescent="0.15"/>
    <row r="502" s="52" customFormat="1" ht="12.95" customHeight="1" x14ac:dyDescent="0.15"/>
    <row r="503" s="52" customFormat="1" ht="12.95" customHeight="1" x14ac:dyDescent="0.15"/>
    <row r="504" s="52" customFormat="1" ht="12.95" customHeight="1" x14ac:dyDescent="0.15"/>
    <row r="505" s="52" customFormat="1" ht="12.95" customHeight="1" x14ac:dyDescent="0.15"/>
    <row r="506" s="52" customFormat="1" ht="12.95" customHeight="1" x14ac:dyDescent="0.15"/>
    <row r="507" s="52" customFormat="1" ht="12.95" customHeight="1" x14ac:dyDescent="0.15"/>
    <row r="508" s="52" customFormat="1" ht="12.95" customHeight="1" x14ac:dyDescent="0.15"/>
    <row r="509" s="52" customFormat="1" ht="12.95" customHeight="1" x14ac:dyDescent="0.15"/>
    <row r="510" s="52" customFormat="1" ht="12.95" customHeight="1" x14ac:dyDescent="0.15"/>
    <row r="511" s="52" customFormat="1" ht="12.95" customHeight="1" x14ac:dyDescent="0.15"/>
    <row r="512" s="52" customFormat="1" ht="12.95" customHeight="1" x14ac:dyDescent="0.15"/>
    <row r="513" s="52" customFormat="1" ht="12.95" customHeight="1" x14ac:dyDescent="0.15"/>
    <row r="514" s="52" customFormat="1" ht="12.95" customHeight="1" x14ac:dyDescent="0.15"/>
    <row r="515" s="52" customFormat="1" ht="12.95" customHeight="1" x14ac:dyDescent="0.15"/>
    <row r="516" s="52" customFormat="1" ht="12.95" customHeight="1" x14ac:dyDescent="0.15"/>
    <row r="517" s="52" customFormat="1" ht="12.95" customHeight="1" x14ac:dyDescent="0.15"/>
    <row r="518" s="52" customFormat="1" ht="12.95" customHeight="1" x14ac:dyDescent="0.15"/>
    <row r="519" s="52" customFormat="1" ht="12.95" customHeight="1" x14ac:dyDescent="0.15"/>
    <row r="520" s="52" customFormat="1" ht="12.95" customHeight="1" x14ac:dyDescent="0.15"/>
    <row r="521" s="52" customFormat="1" ht="12.95" customHeight="1" x14ac:dyDescent="0.15"/>
    <row r="522" s="52" customFormat="1" ht="12.95" customHeight="1" x14ac:dyDescent="0.15"/>
    <row r="523" s="52" customFormat="1" ht="12.95" customHeight="1" x14ac:dyDescent="0.15"/>
    <row r="524" s="52" customFormat="1" ht="12.95" customHeight="1" x14ac:dyDescent="0.15"/>
    <row r="525" s="52" customFormat="1" ht="12.95" customHeight="1" x14ac:dyDescent="0.15"/>
    <row r="526" s="52" customFormat="1" ht="12.95" customHeight="1" x14ac:dyDescent="0.15"/>
    <row r="527" s="52" customFormat="1" ht="12.95" customHeight="1" x14ac:dyDescent="0.15"/>
    <row r="528" s="52" customFormat="1" ht="12.95" customHeight="1" x14ac:dyDescent="0.15"/>
    <row r="529" s="52" customFormat="1" ht="12.95" customHeight="1" x14ac:dyDescent="0.15"/>
    <row r="530" s="52" customFormat="1" ht="12.95" customHeight="1" x14ac:dyDescent="0.15"/>
    <row r="531" s="52" customFormat="1" ht="12.95" customHeight="1" x14ac:dyDescent="0.15"/>
    <row r="532" s="52" customFormat="1" ht="12.95" customHeight="1" x14ac:dyDescent="0.15"/>
    <row r="533" s="52" customFormat="1" ht="12.95" customHeight="1" x14ac:dyDescent="0.15"/>
    <row r="534" s="52" customFormat="1" ht="12.95" customHeight="1" x14ac:dyDescent="0.15"/>
    <row r="535" s="52" customFormat="1" ht="12.95" customHeight="1" x14ac:dyDescent="0.15"/>
    <row r="536" s="52" customFormat="1" ht="12.95" customHeight="1" x14ac:dyDescent="0.15"/>
    <row r="537" s="52" customFormat="1" ht="12.95" customHeight="1" x14ac:dyDescent="0.15"/>
    <row r="538" s="52" customFormat="1" ht="12.95" customHeight="1" x14ac:dyDescent="0.15"/>
    <row r="539" s="52" customFormat="1" ht="12.95" customHeight="1" x14ac:dyDescent="0.15"/>
    <row r="540" s="52" customFormat="1" ht="12.95" customHeight="1" x14ac:dyDescent="0.15"/>
    <row r="541" s="52" customFormat="1" ht="12.95" customHeight="1" x14ac:dyDescent="0.15"/>
    <row r="542" s="52" customFormat="1" ht="12.95" customHeight="1" x14ac:dyDescent="0.15"/>
    <row r="543" s="52" customFormat="1" ht="12.95" customHeight="1" x14ac:dyDescent="0.15"/>
    <row r="544" s="52" customFormat="1" ht="12.95" customHeight="1" x14ac:dyDescent="0.15"/>
    <row r="545" s="52" customFormat="1" ht="12.95" customHeight="1" x14ac:dyDescent="0.15"/>
    <row r="546" s="52" customFormat="1" ht="12.95" customHeight="1" x14ac:dyDescent="0.15"/>
    <row r="547" s="52" customFormat="1" ht="12.95" customHeight="1" x14ac:dyDescent="0.15"/>
    <row r="548" s="52" customFormat="1" ht="12.95" customHeight="1" x14ac:dyDescent="0.15"/>
    <row r="549" s="52" customFormat="1" ht="12.95" customHeight="1" x14ac:dyDescent="0.15"/>
    <row r="550" s="52" customFormat="1" ht="12.95" customHeight="1" x14ac:dyDescent="0.15"/>
    <row r="551" s="52" customFormat="1" ht="12.95" customHeight="1" x14ac:dyDescent="0.15"/>
    <row r="552" s="52" customFormat="1" ht="12.95" customHeight="1" x14ac:dyDescent="0.15"/>
    <row r="553" s="52" customFormat="1" ht="12.95" customHeight="1" x14ac:dyDescent="0.15"/>
    <row r="554" s="52" customFormat="1" ht="12.95" customHeight="1" x14ac:dyDescent="0.15"/>
    <row r="555" s="52" customFormat="1" ht="12.95" customHeight="1" x14ac:dyDescent="0.15"/>
    <row r="556" s="52" customFormat="1" ht="12.95" customHeight="1" x14ac:dyDescent="0.15"/>
    <row r="557" s="52" customFormat="1" ht="12.95" customHeight="1" x14ac:dyDescent="0.15"/>
    <row r="558" s="52" customFormat="1" ht="12.95" customHeight="1" x14ac:dyDescent="0.15"/>
    <row r="559" s="52" customFormat="1" ht="12.95" customHeight="1" x14ac:dyDescent="0.15"/>
    <row r="560" s="52" customFormat="1" ht="12.95" customHeight="1" x14ac:dyDescent="0.15"/>
    <row r="561" s="52" customFormat="1" ht="12.95" customHeight="1" x14ac:dyDescent="0.15"/>
    <row r="562" s="52" customFormat="1" ht="12.95" customHeight="1" x14ac:dyDescent="0.15"/>
    <row r="563" s="52" customFormat="1" ht="12.95" customHeight="1" x14ac:dyDescent="0.15"/>
    <row r="564" s="52" customFormat="1" ht="12.95" customHeight="1" x14ac:dyDescent="0.15"/>
    <row r="565" s="52" customFormat="1" ht="12.95" customHeight="1" x14ac:dyDescent="0.15"/>
    <row r="566" s="52" customFormat="1" ht="12.95" customHeight="1" x14ac:dyDescent="0.15"/>
    <row r="567" s="52" customFormat="1" ht="12.95" customHeight="1" x14ac:dyDescent="0.15"/>
    <row r="568" s="52" customFormat="1" ht="12.95" customHeight="1" x14ac:dyDescent="0.15"/>
    <row r="569" s="52" customFormat="1" ht="12.95" customHeight="1" x14ac:dyDescent="0.15"/>
    <row r="570" s="52" customFormat="1" ht="12.95" customHeight="1" x14ac:dyDescent="0.15"/>
    <row r="571" s="52" customFormat="1" ht="12.95" customHeight="1" x14ac:dyDescent="0.15"/>
    <row r="572" s="52" customFormat="1" ht="12.95" customHeight="1" x14ac:dyDescent="0.15"/>
    <row r="573" s="52" customFormat="1" ht="12.95" customHeight="1" x14ac:dyDescent="0.15"/>
    <row r="574" s="52" customFormat="1" ht="12.95" customHeight="1" x14ac:dyDescent="0.15"/>
    <row r="575" s="52" customFormat="1" ht="12.95" customHeight="1" x14ac:dyDescent="0.15"/>
    <row r="576" s="52" customFormat="1" ht="12.95" customHeight="1" x14ac:dyDescent="0.15"/>
    <row r="577" s="52" customFormat="1" ht="12.95" customHeight="1" x14ac:dyDescent="0.15"/>
    <row r="578" s="52" customFormat="1" ht="12.95" customHeight="1" x14ac:dyDescent="0.15"/>
    <row r="579" s="52" customFormat="1" ht="12.95" customHeight="1" x14ac:dyDescent="0.15"/>
    <row r="580" s="52" customFormat="1" ht="12.95" customHeight="1" x14ac:dyDescent="0.15"/>
    <row r="581" s="52" customFormat="1" ht="12.95" customHeight="1" x14ac:dyDescent="0.15"/>
    <row r="582" s="52" customFormat="1" ht="12.95" customHeight="1" x14ac:dyDescent="0.15"/>
    <row r="583" s="52" customFormat="1" ht="12.95" customHeight="1" x14ac:dyDescent="0.15"/>
    <row r="584" s="52" customFormat="1" ht="12.95" customHeight="1" x14ac:dyDescent="0.15"/>
    <row r="585" s="52" customFormat="1" ht="12.95" customHeight="1" x14ac:dyDescent="0.15"/>
    <row r="586" s="52" customFormat="1" ht="12.95" customHeight="1" x14ac:dyDescent="0.15"/>
    <row r="587" s="52" customFormat="1" ht="12.95" customHeight="1" x14ac:dyDescent="0.15"/>
    <row r="588" s="52" customFormat="1" ht="12.95" customHeight="1" x14ac:dyDescent="0.15"/>
    <row r="589" s="52" customFormat="1" ht="12.95" customHeight="1" x14ac:dyDescent="0.15"/>
    <row r="590" s="52" customFormat="1" ht="12.95" customHeight="1" x14ac:dyDescent="0.15"/>
    <row r="591" s="52" customFormat="1" ht="12.95" customHeight="1" x14ac:dyDescent="0.15"/>
    <row r="592" s="52" customFormat="1" ht="12.95" customHeight="1" x14ac:dyDescent="0.15"/>
    <row r="593" s="52" customFormat="1" ht="12.95" customHeight="1" x14ac:dyDescent="0.15"/>
    <row r="594" s="52" customFormat="1" ht="12.95" customHeight="1" x14ac:dyDescent="0.15"/>
    <row r="595" s="52" customFormat="1" ht="12.95" customHeight="1" x14ac:dyDescent="0.15"/>
    <row r="596" s="52" customFormat="1" ht="12.95" customHeight="1" x14ac:dyDescent="0.15"/>
    <row r="597" s="52" customFormat="1" ht="12.95" customHeight="1" x14ac:dyDescent="0.15"/>
    <row r="598" s="52" customFormat="1" ht="12.95" customHeight="1" x14ac:dyDescent="0.15"/>
    <row r="599" s="52" customFormat="1" ht="12.95" customHeight="1" x14ac:dyDescent="0.15"/>
    <row r="600" s="52" customFormat="1" ht="12.95" customHeight="1" x14ac:dyDescent="0.15"/>
    <row r="601" s="52" customFormat="1" ht="12.95" customHeight="1" x14ac:dyDescent="0.15"/>
    <row r="602" s="52" customFormat="1" ht="12.95" customHeight="1" x14ac:dyDescent="0.15"/>
    <row r="603" s="52" customFormat="1" ht="12.95" customHeight="1" x14ac:dyDescent="0.15"/>
    <row r="604" s="52" customFormat="1" ht="12.95" customHeight="1" x14ac:dyDescent="0.15"/>
    <row r="605" s="52" customFormat="1" ht="12.95" customHeight="1" x14ac:dyDescent="0.15"/>
    <row r="606" s="52" customFormat="1" ht="12.95" customHeight="1" x14ac:dyDescent="0.15"/>
    <row r="607" s="52" customFormat="1" ht="12.95" customHeight="1" x14ac:dyDescent="0.15"/>
    <row r="608" s="52" customFormat="1" ht="12.95" customHeight="1" x14ac:dyDescent="0.15"/>
    <row r="609" s="52" customFormat="1" ht="12.95" customHeight="1" x14ac:dyDescent="0.15"/>
    <row r="610" s="52" customFormat="1" ht="12.95" customHeight="1" x14ac:dyDescent="0.15"/>
    <row r="611" s="52" customFormat="1" ht="12.95" customHeight="1" x14ac:dyDescent="0.15"/>
    <row r="612" s="52" customFormat="1" ht="12.95" customHeight="1" x14ac:dyDescent="0.15"/>
    <row r="613" s="52" customFormat="1" ht="12.95" customHeight="1" x14ac:dyDescent="0.15"/>
    <row r="614" s="52" customFormat="1" ht="12.95" customHeight="1" x14ac:dyDescent="0.15"/>
    <row r="615" s="52" customFormat="1" ht="12.95" customHeight="1" x14ac:dyDescent="0.15"/>
    <row r="616" s="52" customFormat="1" ht="12.95" customHeight="1" x14ac:dyDescent="0.15"/>
    <row r="617" s="52" customFormat="1" ht="12.95" customHeight="1" x14ac:dyDescent="0.15"/>
    <row r="618" s="52" customFormat="1" ht="12.95" customHeight="1" x14ac:dyDescent="0.15"/>
    <row r="619" s="52" customFormat="1" ht="12.95" customHeight="1" x14ac:dyDescent="0.15"/>
    <row r="620" s="52" customFormat="1" ht="12.95" customHeight="1" x14ac:dyDescent="0.15"/>
    <row r="621" s="52" customFormat="1" ht="12.95" customHeight="1" x14ac:dyDescent="0.15"/>
    <row r="622" s="52" customFormat="1" ht="12.95" customHeight="1" x14ac:dyDescent="0.15"/>
    <row r="623" s="52" customFormat="1" ht="12.95" customHeight="1" x14ac:dyDescent="0.15"/>
    <row r="624" s="52" customFormat="1" ht="12.95" customHeight="1" x14ac:dyDescent="0.15"/>
    <row r="625" s="52" customFormat="1" ht="12.95" customHeight="1" x14ac:dyDescent="0.15"/>
    <row r="626" s="52" customFormat="1" ht="12.95" customHeight="1" x14ac:dyDescent="0.15"/>
    <row r="627" s="52" customFormat="1" ht="12.95" customHeight="1" x14ac:dyDescent="0.15"/>
    <row r="628" s="52" customFormat="1" ht="12.95" customHeight="1" x14ac:dyDescent="0.15"/>
    <row r="629" s="52" customFormat="1" ht="12.95" customHeight="1" x14ac:dyDescent="0.15"/>
    <row r="630" s="52" customFormat="1" ht="12.95" customHeight="1" x14ac:dyDescent="0.15"/>
    <row r="631" s="52" customFormat="1" ht="12.95" customHeight="1" x14ac:dyDescent="0.15"/>
    <row r="632" s="52" customFormat="1" ht="12.95" customHeight="1" x14ac:dyDescent="0.15"/>
    <row r="633" s="52" customFormat="1" ht="12.95" customHeight="1" x14ac:dyDescent="0.15"/>
    <row r="634" s="52" customFormat="1" ht="12.95" customHeight="1" x14ac:dyDescent="0.15"/>
    <row r="635" s="52" customFormat="1" ht="12.95" customHeight="1" x14ac:dyDescent="0.15"/>
    <row r="636" s="52" customFormat="1" ht="12.95" customHeight="1" x14ac:dyDescent="0.15"/>
    <row r="637" s="52" customFormat="1" ht="12.95" customHeight="1" x14ac:dyDescent="0.15"/>
    <row r="638" s="52" customFormat="1" ht="12.95" customHeight="1" x14ac:dyDescent="0.15"/>
    <row r="639" s="52" customFormat="1" ht="12.95" customHeight="1" x14ac:dyDescent="0.15"/>
    <row r="640" s="52" customFormat="1" ht="12.95" customHeight="1" x14ac:dyDescent="0.15"/>
    <row r="641" spans="5:12" ht="12.95" customHeight="1" x14ac:dyDescent="0.15">
      <c r="E641" s="52"/>
      <c r="F641" s="52"/>
      <c r="G641" s="52"/>
      <c r="H641" s="52"/>
      <c r="I641" s="52"/>
      <c r="J641" s="52"/>
      <c r="K641" s="52"/>
      <c r="L641" s="52"/>
    </row>
    <row r="642" spans="5:12" ht="12.95" customHeight="1" x14ac:dyDescent="0.15">
      <c r="E642" s="52"/>
      <c r="F642" s="52"/>
      <c r="G642" s="52"/>
      <c r="H642" s="52"/>
      <c r="I642" s="52"/>
      <c r="J642" s="52"/>
      <c r="K642" s="52"/>
      <c r="L642" s="52"/>
    </row>
    <row r="643" spans="5:12" ht="12.95" customHeight="1" x14ac:dyDescent="0.15">
      <c r="E643" s="52"/>
      <c r="F643" s="52"/>
      <c r="G643" s="52"/>
      <c r="H643" s="52"/>
      <c r="I643" s="52"/>
      <c r="J643" s="52"/>
      <c r="K643" s="52"/>
      <c r="L643" s="52"/>
    </row>
    <row r="644" spans="5:12" ht="12.95" customHeight="1" x14ac:dyDescent="0.15">
      <c r="F644" s="52"/>
      <c r="G644" s="52"/>
      <c r="H644" s="52"/>
      <c r="I644" s="52"/>
      <c r="J644" s="52"/>
      <c r="K644" s="52"/>
      <c r="L644" s="52"/>
    </row>
    <row r="645" spans="5:12" ht="12.95" customHeight="1" x14ac:dyDescent="0.15">
      <c r="F645" s="52"/>
      <c r="G645" s="52"/>
      <c r="H645" s="52"/>
      <c r="I645" s="52"/>
      <c r="J645" s="52"/>
      <c r="K645" s="52"/>
      <c r="L645" s="52"/>
    </row>
    <row r="646" spans="5:12" ht="12.95" customHeight="1" x14ac:dyDescent="0.15">
      <c r="F646" s="52"/>
      <c r="G646" s="52"/>
      <c r="H646" s="52"/>
      <c r="I646" s="52"/>
      <c r="J646" s="52"/>
      <c r="K646" s="52"/>
      <c r="L646" s="52"/>
    </row>
    <row r="647" spans="5:12" ht="12.95" customHeight="1" x14ac:dyDescent="0.15">
      <c r="F647" s="52"/>
      <c r="G647" s="52"/>
      <c r="H647" s="52"/>
      <c r="I647" s="52"/>
      <c r="J647" s="52"/>
      <c r="K647" s="52"/>
      <c r="L647" s="52"/>
    </row>
    <row r="648" spans="5:12" ht="12.95" customHeight="1" x14ac:dyDescent="0.15">
      <c r="F648" s="52"/>
      <c r="G648" s="52"/>
      <c r="H648" s="52"/>
      <c r="I648" s="52"/>
      <c r="J648" s="52"/>
      <c r="K648" s="52"/>
      <c r="L648" s="52"/>
    </row>
  </sheetData>
  <sheetProtection sheet="1" objects="1" scenarios="1"/>
  <protectedRanges>
    <protectedRange sqref="F6" name="対象年"/>
    <protectedRange sqref="C6:C9" name="観光客数"/>
  </protectedRanges>
  <phoneticPr fontId="5"/>
  <dataValidations count="1">
    <dataValidation type="decimal" operator="greaterThanOrEqual" allowBlank="1" showInputMessage="1" showErrorMessage="1" error="0 以上の数値を入力してください。" sqref="C6:C9" xr:uid="{00000000-0002-0000-0000-000000000000}">
      <formula1>0</formula1>
    </dataValidation>
  </dataValidations>
  <printOptions horizontalCentered="1"/>
  <pageMargins left="0.19685039370078741" right="0.19685039370078741" top="0.98425196850393704" bottom="0.78740157480314965" header="0.31496062992125984" footer="0.31496062992125984"/>
  <pageSetup paperSize="9" scale="8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県外・宿泊!$F$4:$J$4</xm:f>
          </x14:formula1>
          <xm:sqref>F6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4.9989318521683403E-2"/>
  </sheetPr>
  <dimension ref="B1:L91"/>
  <sheetViews>
    <sheetView topLeftCell="A34" zoomScaleNormal="100" workbookViewId="0">
      <pane xSplit="4" topLeftCell="E1" activePane="topRight" state="frozen"/>
      <selection pane="topRight" activeCell="L52" sqref="L52"/>
    </sheetView>
  </sheetViews>
  <sheetFormatPr defaultColWidth="8.625" defaultRowHeight="12.95" customHeight="1" x14ac:dyDescent="0.15"/>
  <cols>
    <col min="1" max="1" width="1.625" style="1" customWidth="1"/>
    <col min="2" max="2" width="10.625" style="1" customWidth="1"/>
    <col min="3" max="3" width="22.625" style="1" customWidth="1"/>
    <col min="4" max="4" width="20.625" style="1" customWidth="1"/>
    <col min="5" max="10" width="10.625" style="1" customWidth="1"/>
    <col min="11" max="16384" width="8.625" style="1"/>
  </cols>
  <sheetData>
    <row r="1" spans="2:10" ht="20.100000000000001" customHeight="1" x14ac:dyDescent="0.15">
      <c r="B1" s="109" t="str">
        <f>入力・結果!B1</f>
        <v>鳥取県観光消費額試算ファイル ver.1.00</v>
      </c>
    </row>
    <row r="2" spans="2:10" ht="20.100000000000001" customHeight="1" x14ac:dyDescent="0.15">
      <c r="B2" s="2" t="s">
        <v>57</v>
      </c>
    </row>
    <row r="3" spans="2:10" ht="12.95" customHeight="1" x14ac:dyDescent="0.15">
      <c r="B3" s="3" t="s">
        <v>0</v>
      </c>
    </row>
    <row r="4" spans="2:10" ht="27.95" customHeight="1" x14ac:dyDescent="0.15">
      <c r="B4" s="4" t="s">
        <v>31</v>
      </c>
      <c r="C4" s="5" t="s">
        <v>32</v>
      </c>
      <c r="D4" s="6"/>
      <c r="E4" s="111"/>
      <c r="F4" s="111">
        <v>2020</v>
      </c>
      <c r="G4" s="111">
        <v>2021</v>
      </c>
      <c r="H4" s="111">
        <v>2022</v>
      </c>
      <c r="I4" s="111">
        <v>2023</v>
      </c>
      <c r="J4" s="112">
        <v>2024</v>
      </c>
    </row>
    <row r="5" spans="2:10" ht="12.95" customHeight="1" x14ac:dyDescent="0.15">
      <c r="B5" s="7" t="str">
        <f>入力・結果!I6</f>
        <v>01</v>
      </c>
      <c r="C5" s="8" t="str">
        <f>入力・結果!J6</f>
        <v>農業</v>
      </c>
      <c r="D5" s="9"/>
      <c r="E5" s="10"/>
      <c r="F5" s="10">
        <f t="shared" ref="F5:J14" si="0">SUMIF($B$48:$B$68,$B5,F$48:F$68)</f>
        <v>226.19986184228844</v>
      </c>
      <c r="G5" s="10">
        <f t="shared" si="0"/>
        <v>224.7779429848527</v>
      </c>
      <c r="H5" s="10">
        <f t="shared" si="0"/>
        <v>180.38655127683032</v>
      </c>
      <c r="I5" s="10">
        <f t="shared" si="0"/>
        <v>146.49119333743675</v>
      </c>
      <c r="J5" s="9">
        <f t="shared" si="0"/>
        <v>152.92606666250725</v>
      </c>
    </row>
    <row r="6" spans="2:10" ht="12.95" customHeight="1" x14ac:dyDescent="0.15">
      <c r="B6" s="11" t="str">
        <f>入力・結果!I7</f>
        <v>02</v>
      </c>
      <c r="C6" s="12" t="str">
        <f>入力・結果!J7</f>
        <v>林業</v>
      </c>
      <c r="D6" s="13"/>
      <c r="E6" s="14"/>
      <c r="F6" s="14">
        <f t="shared" si="0"/>
        <v>0</v>
      </c>
      <c r="G6" s="14">
        <f t="shared" si="0"/>
        <v>0</v>
      </c>
      <c r="H6" s="14">
        <f t="shared" si="0"/>
        <v>0</v>
      </c>
      <c r="I6" s="14">
        <f t="shared" si="0"/>
        <v>0</v>
      </c>
      <c r="J6" s="13">
        <f t="shared" si="0"/>
        <v>0</v>
      </c>
    </row>
    <row r="7" spans="2:10" ht="12.95" customHeight="1" x14ac:dyDescent="0.15">
      <c r="B7" s="11" t="str">
        <f>入力・結果!I8</f>
        <v>03</v>
      </c>
      <c r="C7" s="12" t="str">
        <f>入力・結果!J8</f>
        <v>漁業</v>
      </c>
      <c r="D7" s="13"/>
      <c r="E7" s="14"/>
      <c r="F7" s="14">
        <f t="shared" si="0"/>
        <v>232.97015871972116</v>
      </c>
      <c r="G7" s="14">
        <f t="shared" si="0"/>
        <v>267.01951416205196</v>
      </c>
      <c r="H7" s="14">
        <f t="shared" si="0"/>
        <v>191.08222972236516</v>
      </c>
      <c r="I7" s="14">
        <f t="shared" si="0"/>
        <v>192.51458438214885</v>
      </c>
      <c r="J7" s="13">
        <f t="shared" si="0"/>
        <v>167.29836616112038</v>
      </c>
    </row>
    <row r="8" spans="2:10" ht="12.95" customHeight="1" x14ac:dyDescent="0.15">
      <c r="B8" s="11" t="str">
        <f>入力・結果!I9</f>
        <v>04</v>
      </c>
      <c r="C8" s="12" t="str">
        <f>入力・結果!J9</f>
        <v>鉱業</v>
      </c>
      <c r="D8" s="13"/>
      <c r="E8" s="14"/>
      <c r="F8" s="14">
        <f t="shared" si="0"/>
        <v>0</v>
      </c>
      <c r="G8" s="14">
        <f t="shared" si="0"/>
        <v>0</v>
      </c>
      <c r="H8" s="14">
        <f t="shared" si="0"/>
        <v>0</v>
      </c>
      <c r="I8" s="14">
        <f t="shared" si="0"/>
        <v>0</v>
      </c>
      <c r="J8" s="13">
        <f t="shared" si="0"/>
        <v>0</v>
      </c>
    </row>
    <row r="9" spans="2:10" ht="12.95" customHeight="1" x14ac:dyDescent="0.15">
      <c r="B9" s="11" t="str">
        <f>入力・結果!I10</f>
        <v>05</v>
      </c>
      <c r="C9" s="12" t="str">
        <f>入力・結果!J10</f>
        <v>飲食料品</v>
      </c>
      <c r="D9" s="13"/>
      <c r="E9" s="14"/>
      <c r="F9" s="14">
        <f t="shared" si="0"/>
        <v>1988.1803104827611</v>
      </c>
      <c r="G9" s="14">
        <f t="shared" si="0"/>
        <v>1928.4080731618019</v>
      </c>
      <c r="H9" s="14">
        <f t="shared" si="0"/>
        <v>1952.9550153197492</v>
      </c>
      <c r="I9" s="14">
        <f t="shared" si="0"/>
        <v>2196.3290369021615</v>
      </c>
      <c r="J9" s="13">
        <f t="shared" si="0"/>
        <v>2124.6640067877433</v>
      </c>
    </row>
    <row r="10" spans="2:10" ht="12.95" customHeight="1" x14ac:dyDescent="0.15">
      <c r="B10" s="15" t="str">
        <f>入力・結果!I11</f>
        <v>06</v>
      </c>
      <c r="C10" s="16" t="str">
        <f>入力・結果!J11</f>
        <v>繊維製品</v>
      </c>
      <c r="D10" s="17"/>
      <c r="E10" s="18"/>
      <c r="F10" s="18">
        <f t="shared" si="0"/>
        <v>342.12956772521051</v>
      </c>
      <c r="G10" s="18">
        <f t="shared" si="0"/>
        <v>306.48073468041122</v>
      </c>
      <c r="H10" s="18">
        <f t="shared" si="0"/>
        <v>323.84984157506534</v>
      </c>
      <c r="I10" s="18">
        <f t="shared" si="0"/>
        <v>264.33973738953807</v>
      </c>
      <c r="J10" s="17">
        <f t="shared" si="0"/>
        <v>257.46216091229473</v>
      </c>
    </row>
    <row r="11" spans="2:10" ht="12.95" customHeight="1" x14ac:dyDescent="0.15">
      <c r="B11" s="11" t="str">
        <f>入力・結果!I12</f>
        <v>07</v>
      </c>
      <c r="C11" s="12" t="str">
        <f>入力・結果!J12</f>
        <v>パルプ・紙・木製品</v>
      </c>
      <c r="D11" s="13"/>
      <c r="E11" s="14"/>
      <c r="F11" s="14">
        <f t="shared" si="0"/>
        <v>116.23438351419375</v>
      </c>
      <c r="G11" s="14">
        <f t="shared" si="0"/>
        <v>111.39759819019118</v>
      </c>
      <c r="H11" s="14">
        <f t="shared" si="0"/>
        <v>121.6600023487406</v>
      </c>
      <c r="I11" s="14">
        <f t="shared" si="0"/>
        <v>138.69483437735434</v>
      </c>
      <c r="J11" s="13">
        <f t="shared" si="0"/>
        <v>138.36634838242074</v>
      </c>
    </row>
    <row r="12" spans="2:10" ht="12.95" customHeight="1" x14ac:dyDescent="0.15">
      <c r="B12" s="11" t="str">
        <f>入力・結果!I13</f>
        <v>08</v>
      </c>
      <c r="C12" s="12" t="str">
        <f>入力・結果!J13</f>
        <v>化学製品</v>
      </c>
      <c r="D12" s="13"/>
      <c r="E12" s="14"/>
      <c r="F12" s="14">
        <f t="shared" si="0"/>
        <v>60.71630951852115</v>
      </c>
      <c r="G12" s="14">
        <f t="shared" si="0"/>
        <v>37.379485888009441</v>
      </c>
      <c r="H12" s="14">
        <f t="shared" si="0"/>
        <v>47.74334394225211</v>
      </c>
      <c r="I12" s="14">
        <f t="shared" si="0"/>
        <v>40.392437281732775</v>
      </c>
      <c r="J12" s="13">
        <f t="shared" si="0"/>
        <v>36.37151772601824</v>
      </c>
    </row>
    <row r="13" spans="2:10" ht="12.95" customHeight="1" x14ac:dyDescent="0.15">
      <c r="B13" s="11" t="str">
        <f>入力・結果!I14</f>
        <v>09</v>
      </c>
      <c r="C13" s="12" t="str">
        <f>入力・結果!J14</f>
        <v>石油・石炭製品</v>
      </c>
      <c r="D13" s="13"/>
      <c r="E13" s="14"/>
      <c r="F13" s="14">
        <f t="shared" si="0"/>
        <v>0</v>
      </c>
      <c r="G13" s="14">
        <f t="shared" si="0"/>
        <v>0</v>
      </c>
      <c r="H13" s="14">
        <f t="shared" si="0"/>
        <v>0</v>
      </c>
      <c r="I13" s="14">
        <f t="shared" si="0"/>
        <v>0</v>
      </c>
      <c r="J13" s="13">
        <f t="shared" si="0"/>
        <v>0</v>
      </c>
    </row>
    <row r="14" spans="2:10" ht="12.95" customHeight="1" x14ac:dyDescent="0.15">
      <c r="B14" s="19" t="str">
        <f>入力・結果!I15</f>
        <v>10</v>
      </c>
      <c r="C14" s="20" t="str">
        <f>入力・結果!J15</f>
        <v>プラスチック・ゴム製品</v>
      </c>
      <c r="D14" s="21"/>
      <c r="E14" s="22"/>
      <c r="F14" s="22">
        <f t="shared" si="0"/>
        <v>0</v>
      </c>
      <c r="G14" s="22">
        <f t="shared" si="0"/>
        <v>0</v>
      </c>
      <c r="H14" s="22">
        <f t="shared" si="0"/>
        <v>0</v>
      </c>
      <c r="I14" s="22">
        <f t="shared" si="0"/>
        <v>0</v>
      </c>
      <c r="J14" s="21">
        <f t="shared" si="0"/>
        <v>0</v>
      </c>
    </row>
    <row r="15" spans="2:10" ht="12.95" customHeight="1" x14ac:dyDescent="0.15">
      <c r="B15" s="11" t="str">
        <f>入力・結果!I16</f>
        <v>11</v>
      </c>
      <c r="C15" s="12" t="str">
        <f>入力・結果!J16</f>
        <v>窯業・土石製品</v>
      </c>
      <c r="D15" s="13"/>
      <c r="E15" s="14"/>
      <c r="F15" s="14">
        <f t="shared" ref="F15:J24" si="1">SUMIF($B$48:$B$68,$B15,F$48:F$68)</f>
        <v>58.503847971321669</v>
      </c>
      <c r="G15" s="14">
        <f t="shared" si="1"/>
        <v>45.247737117975561</v>
      </c>
      <c r="H15" s="14">
        <f t="shared" si="1"/>
        <v>62.852272668163174</v>
      </c>
      <c r="I15" s="14">
        <f t="shared" si="1"/>
        <v>54.048008365781087</v>
      </c>
      <c r="J15" s="13">
        <f t="shared" si="1"/>
        <v>53.402277247496237</v>
      </c>
    </row>
    <row r="16" spans="2:10" ht="12.95" customHeight="1" x14ac:dyDescent="0.15">
      <c r="B16" s="11" t="str">
        <f>入力・結果!I17</f>
        <v>12</v>
      </c>
      <c r="C16" s="12" t="str">
        <f>入力・結果!J17</f>
        <v>鉄鋼</v>
      </c>
      <c r="D16" s="13"/>
      <c r="E16" s="14"/>
      <c r="F16" s="14">
        <f t="shared" si="1"/>
        <v>0</v>
      </c>
      <c r="G16" s="14">
        <f t="shared" si="1"/>
        <v>0</v>
      </c>
      <c r="H16" s="14">
        <f t="shared" si="1"/>
        <v>0</v>
      </c>
      <c r="I16" s="14">
        <f t="shared" si="1"/>
        <v>0</v>
      </c>
      <c r="J16" s="13">
        <f t="shared" si="1"/>
        <v>0</v>
      </c>
    </row>
    <row r="17" spans="2:10" ht="12.95" customHeight="1" x14ac:dyDescent="0.15">
      <c r="B17" s="11" t="str">
        <f>入力・結果!I18</f>
        <v>13</v>
      </c>
      <c r="C17" s="12" t="str">
        <f>入力・結果!J18</f>
        <v>非鉄金属</v>
      </c>
      <c r="D17" s="13"/>
      <c r="E17" s="14"/>
      <c r="F17" s="14">
        <f t="shared" si="1"/>
        <v>0</v>
      </c>
      <c r="G17" s="14">
        <f t="shared" si="1"/>
        <v>0</v>
      </c>
      <c r="H17" s="14">
        <f t="shared" si="1"/>
        <v>0</v>
      </c>
      <c r="I17" s="14">
        <f t="shared" si="1"/>
        <v>0</v>
      </c>
      <c r="J17" s="13">
        <f t="shared" si="1"/>
        <v>0</v>
      </c>
    </row>
    <row r="18" spans="2:10" ht="12.95" customHeight="1" x14ac:dyDescent="0.15">
      <c r="B18" s="11" t="str">
        <f>入力・結果!I19</f>
        <v>14</v>
      </c>
      <c r="C18" s="12" t="str">
        <f>入力・結果!J19</f>
        <v>金属製品</v>
      </c>
      <c r="D18" s="13"/>
      <c r="E18" s="14"/>
      <c r="F18" s="14">
        <f t="shared" si="1"/>
        <v>0</v>
      </c>
      <c r="G18" s="14">
        <f t="shared" si="1"/>
        <v>0</v>
      </c>
      <c r="H18" s="14">
        <f t="shared" si="1"/>
        <v>0</v>
      </c>
      <c r="I18" s="14">
        <f t="shared" si="1"/>
        <v>0</v>
      </c>
      <c r="J18" s="13">
        <f t="shared" si="1"/>
        <v>0</v>
      </c>
    </row>
    <row r="19" spans="2:10" ht="12.95" customHeight="1" x14ac:dyDescent="0.15">
      <c r="B19" s="11" t="str">
        <f>入力・結果!I20</f>
        <v>15</v>
      </c>
      <c r="C19" s="12" t="str">
        <f>入力・結果!J20</f>
        <v>はん用機械</v>
      </c>
      <c r="D19" s="13"/>
      <c r="E19" s="14"/>
      <c r="F19" s="14">
        <f t="shared" si="1"/>
        <v>0</v>
      </c>
      <c r="G19" s="14">
        <f t="shared" si="1"/>
        <v>0</v>
      </c>
      <c r="H19" s="14">
        <f t="shared" si="1"/>
        <v>0</v>
      </c>
      <c r="I19" s="14">
        <f t="shared" si="1"/>
        <v>0</v>
      </c>
      <c r="J19" s="13">
        <f t="shared" si="1"/>
        <v>0</v>
      </c>
    </row>
    <row r="20" spans="2:10" ht="12.95" customHeight="1" x14ac:dyDescent="0.15">
      <c r="B20" s="15" t="str">
        <f>入力・結果!I21</f>
        <v>16</v>
      </c>
      <c r="C20" s="16" t="str">
        <f>入力・結果!J21</f>
        <v>生産用機械</v>
      </c>
      <c r="D20" s="17"/>
      <c r="E20" s="18"/>
      <c r="F20" s="18">
        <f t="shared" si="1"/>
        <v>0</v>
      </c>
      <c r="G20" s="18">
        <f t="shared" si="1"/>
        <v>0</v>
      </c>
      <c r="H20" s="18">
        <f t="shared" si="1"/>
        <v>0</v>
      </c>
      <c r="I20" s="18">
        <f t="shared" si="1"/>
        <v>0</v>
      </c>
      <c r="J20" s="17">
        <f t="shared" si="1"/>
        <v>0</v>
      </c>
    </row>
    <row r="21" spans="2:10" ht="12.95" customHeight="1" x14ac:dyDescent="0.15">
      <c r="B21" s="11" t="str">
        <f>入力・結果!I22</f>
        <v>17</v>
      </c>
      <c r="C21" s="12" t="str">
        <f>入力・結果!J22</f>
        <v>業務用機械</v>
      </c>
      <c r="D21" s="13"/>
      <c r="E21" s="14"/>
      <c r="F21" s="14">
        <f t="shared" si="1"/>
        <v>0</v>
      </c>
      <c r="G21" s="14">
        <f t="shared" si="1"/>
        <v>0</v>
      </c>
      <c r="H21" s="14">
        <f t="shared" si="1"/>
        <v>0</v>
      </c>
      <c r="I21" s="14">
        <f t="shared" si="1"/>
        <v>0</v>
      </c>
      <c r="J21" s="13">
        <f t="shared" si="1"/>
        <v>0</v>
      </c>
    </row>
    <row r="22" spans="2:10" ht="12.95" customHeight="1" x14ac:dyDescent="0.15">
      <c r="B22" s="11" t="str">
        <f>入力・結果!I23</f>
        <v>18</v>
      </c>
      <c r="C22" s="12" t="str">
        <f>入力・結果!J23</f>
        <v>電子部品</v>
      </c>
      <c r="D22" s="13"/>
      <c r="E22" s="14"/>
      <c r="F22" s="14">
        <f t="shared" si="1"/>
        <v>0</v>
      </c>
      <c r="G22" s="14">
        <f t="shared" si="1"/>
        <v>0</v>
      </c>
      <c r="H22" s="14">
        <f t="shared" si="1"/>
        <v>0</v>
      </c>
      <c r="I22" s="14">
        <f t="shared" si="1"/>
        <v>0</v>
      </c>
      <c r="J22" s="13">
        <f t="shared" si="1"/>
        <v>0</v>
      </c>
    </row>
    <row r="23" spans="2:10" ht="12.95" customHeight="1" x14ac:dyDescent="0.15">
      <c r="B23" s="11" t="str">
        <f>入力・結果!I24</f>
        <v>19</v>
      </c>
      <c r="C23" s="12" t="str">
        <f>入力・結果!J24</f>
        <v>電気機械</v>
      </c>
      <c r="D23" s="13"/>
      <c r="E23" s="14"/>
      <c r="F23" s="14">
        <f t="shared" si="1"/>
        <v>29.25516825520771</v>
      </c>
      <c r="G23" s="14">
        <f t="shared" si="1"/>
        <v>28.037792086556756</v>
      </c>
      <c r="H23" s="14">
        <f t="shared" si="1"/>
        <v>30.620748620452289</v>
      </c>
      <c r="I23" s="14">
        <f t="shared" si="1"/>
        <v>34.9082654646866</v>
      </c>
      <c r="J23" s="13">
        <f t="shared" si="1"/>
        <v>34.825588439517979</v>
      </c>
    </row>
    <row r="24" spans="2:10" ht="12.95" customHeight="1" x14ac:dyDescent="0.15">
      <c r="B24" s="19" t="str">
        <f>入力・結果!I25</f>
        <v>20</v>
      </c>
      <c r="C24" s="20" t="str">
        <f>入力・結果!J25</f>
        <v>情報通信機器</v>
      </c>
      <c r="D24" s="21"/>
      <c r="E24" s="22"/>
      <c r="F24" s="22">
        <f t="shared" si="1"/>
        <v>0</v>
      </c>
      <c r="G24" s="22">
        <f t="shared" si="1"/>
        <v>0</v>
      </c>
      <c r="H24" s="22">
        <f t="shared" si="1"/>
        <v>0</v>
      </c>
      <c r="I24" s="22">
        <f t="shared" si="1"/>
        <v>0</v>
      </c>
      <c r="J24" s="21">
        <f t="shared" si="1"/>
        <v>0</v>
      </c>
    </row>
    <row r="25" spans="2:10" ht="12.95" customHeight="1" x14ac:dyDescent="0.15">
      <c r="B25" s="11" t="str">
        <f>入力・結果!I26</f>
        <v>21</v>
      </c>
      <c r="C25" s="12" t="str">
        <f>入力・結果!J26</f>
        <v>輸送機械</v>
      </c>
      <c r="D25" s="13"/>
      <c r="E25" s="14"/>
      <c r="F25" s="14">
        <f t="shared" ref="F25:J34" si="2">SUMIF($B$48:$B$68,$B25,F$48:F$68)</f>
        <v>0</v>
      </c>
      <c r="G25" s="14">
        <f t="shared" si="2"/>
        <v>0</v>
      </c>
      <c r="H25" s="14">
        <f t="shared" si="2"/>
        <v>0</v>
      </c>
      <c r="I25" s="14">
        <f t="shared" si="2"/>
        <v>0</v>
      </c>
      <c r="J25" s="13">
        <f t="shared" si="2"/>
        <v>0</v>
      </c>
    </row>
    <row r="26" spans="2:10" ht="12.95" customHeight="1" x14ac:dyDescent="0.15">
      <c r="B26" s="11" t="str">
        <f>入力・結果!I27</f>
        <v>22</v>
      </c>
      <c r="C26" s="12" t="str">
        <f>入力・結果!J27</f>
        <v>その他の製造工業製品</v>
      </c>
      <c r="D26" s="13"/>
      <c r="E26" s="14"/>
      <c r="F26" s="14">
        <f t="shared" si="2"/>
        <v>589.85225513385956</v>
      </c>
      <c r="G26" s="14">
        <f t="shared" si="2"/>
        <v>583.91244906636325</v>
      </c>
      <c r="H26" s="14">
        <f t="shared" si="2"/>
        <v>697.45185168984199</v>
      </c>
      <c r="I26" s="14">
        <f t="shared" si="2"/>
        <v>785.21881706779686</v>
      </c>
      <c r="J26" s="13">
        <f t="shared" si="2"/>
        <v>691.55235211895297</v>
      </c>
    </row>
    <row r="27" spans="2:10" ht="12.95" customHeight="1" x14ac:dyDescent="0.15">
      <c r="B27" s="11" t="str">
        <f>入力・結果!I28</f>
        <v>23</v>
      </c>
      <c r="C27" s="12" t="str">
        <f>入力・結果!J28</f>
        <v>建設</v>
      </c>
      <c r="D27" s="13"/>
      <c r="E27" s="14"/>
      <c r="F27" s="14">
        <f t="shared" si="2"/>
        <v>0</v>
      </c>
      <c r="G27" s="14">
        <f t="shared" si="2"/>
        <v>0</v>
      </c>
      <c r="H27" s="14">
        <f t="shared" si="2"/>
        <v>0</v>
      </c>
      <c r="I27" s="14">
        <f t="shared" si="2"/>
        <v>0</v>
      </c>
      <c r="J27" s="13">
        <f t="shared" si="2"/>
        <v>0</v>
      </c>
    </row>
    <row r="28" spans="2:10" ht="12.95" customHeight="1" x14ac:dyDescent="0.15">
      <c r="B28" s="11" t="str">
        <f>入力・結果!I29</f>
        <v>24</v>
      </c>
      <c r="C28" s="12" t="str">
        <f>入力・結果!J29</f>
        <v>電気・ガス・熱供給</v>
      </c>
      <c r="D28" s="13"/>
      <c r="E28" s="14"/>
      <c r="F28" s="14">
        <f t="shared" si="2"/>
        <v>0</v>
      </c>
      <c r="G28" s="14">
        <f t="shared" si="2"/>
        <v>0</v>
      </c>
      <c r="H28" s="14">
        <f t="shared" si="2"/>
        <v>0</v>
      </c>
      <c r="I28" s="14">
        <f t="shared" si="2"/>
        <v>0</v>
      </c>
      <c r="J28" s="13">
        <f t="shared" si="2"/>
        <v>0</v>
      </c>
    </row>
    <row r="29" spans="2:10" ht="12.95" customHeight="1" x14ac:dyDescent="0.15">
      <c r="B29" s="11" t="str">
        <f>入力・結果!I30</f>
        <v>25</v>
      </c>
      <c r="C29" s="12" t="str">
        <f>入力・結果!J30</f>
        <v>水道</v>
      </c>
      <c r="D29" s="13"/>
      <c r="E29" s="14"/>
      <c r="F29" s="14">
        <f t="shared" si="2"/>
        <v>0</v>
      </c>
      <c r="G29" s="14">
        <f t="shared" si="2"/>
        <v>0</v>
      </c>
      <c r="H29" s="14">
        <f t="shared" si="2"/>
        <v>0</v>
      </c>
      <c r="I29" s="14">
        <f t="shared" si="2"/>
        <v>0</v>
      </c>
      <c r="J29" s="13">
        <f t="shared" si="2"/>
        <v>0</v>
      </c>
    </row>
    <row r="30" spans="2:10" ht="12.95" customHeight="1" x14ac:dyDescent="0.15">
      <c r="B30" s="15" t="str">
        <f>入力・結果!I31</f>
        <v>26</v>
      </c>
      <c r="C30" s="16" t="str">
        <f>入力・結果!J31</f>
        <v>廃棄物処理</v>
      </c>
      <c r="D30" s="17"/>
      <c r="E30" s="18"/>
      <c r="F30" s="18">
        <f t="shared" si="2"/>
        <v>0</v>
      </c>
      <c r="G30" s="18">
        <f t="shared" si="2"/>
        <v>0</v>
      </c>
      <c r="H30" s="18">
        <f t="shared" si="2"/>
        <v>0</v>
      </c>
      <c r="I30" s="18">
        <f t="shared" si="2"/>
        <v>0</v>
      </c>
      <c r="J30" s="17">
        <f t="shared" si="2"/>
        <v>0</v>
      </c>
    </row>
    <row r="31" spans="2:10" ht="12.95" customHeight="1" x14ac:dyDescent="0.15">
      <c r="B31" s="11" t="str">
        <f>入力・結果!I32</f>
        <v>27</v>
      </c>
      <c r="C31" s="12" t="str">
        <f>入力・結果!J32</f>
        <v>商業</v>
      </c>
      <c r="D31" s="13"/>
      <c r="E31" s="14"/>
      <c r="F31" s="14">
        <f t="shared" si="2"/>
        <v>0</v>
      </c>
      <c r="G31" s="14">
        <f t="shared" si="2"/>
        <v>0</v>
      </c>
      <c r="H31" s="14">
        <f t="shared" si="2"/>
        <v>0</v>
      </c>
      <c r="I31" s="14">
        <f t="shared" si="2"/>
        <v>0</v>
      </c>
      <c r="J31" s="13">
        <f t="shared" si="2"/>
        <v>0</v>
      </c>
    </row>
    <row r="32" spans="2:10" ht="12.95" customHeight="1" x14ac:dyDescent="0.15">
      <c r="B32" s="11" t="str">
        <f>入力・結果!I33</f>
        <v>28</v>
      </c>
      <c r="C32" s="12" t="str">
        <f>入力・結果!J33</f>
        <v>金融・保険</v>
      </c>
      <c r="D32" s="13"/>
      <c r="E32" s="14"/>
      <c r="F32" s="14">
        <f t="shared" si="2"/>
        <v>0</v>
      </c>
      <c r="G32" s="14">
        <f t="shared" si="2"/>
        <v>0</v>
      </c>
      <c r="H32" s="14">
        <f t="shared" si="2"/>
        <v>0</v>
      </c>
      <c r="I32" s="14">
        <f t="shared" si="2"/>
        <v>0</v>
      </c>
      <c r="J32" s="13">
        <f t="shared" si="2"/>
        <v>0</v>
      </c>
    </row>
    <row r="33" spans="2:10" ht="12.95" customHeight="1" x14ac:dyDescent="0.15">
      <c r="B33" s="11" t="str">
        <f>入力・結果!I34</f>
        <v>29</v>
      </c>
      <c r="C33" s="12" t="str">
        <f>入力・結果!J34</f>
        <v>不動産</v>
      </c>
      <c r="D33" s="13"/>
      <c r="E33" s="14"/>
      <c r="F33" s="14">
        <f t="shared" si="2"/>
        <v>0</v>
      </c>
      <c r="G33" s="14">
        <f t="shared" si="2"/>
        <v>0</v>
      </c>
      <c r="H33" s="14">
        <f t="shared" si="2"/>
        <v>0</v>
      </c>
      <c r="I33" s="14">
        <f t="shared" si="2"/>
        <v>0</v>
      </c>
      <c r="J33" s="13">
        <f t="shared" si="2"/>
        <v>0</v>
      </c>
    </row>
    <row r="34" spans="2:10" ht="12.95" customHeight="1" x14ac:dyDescent="0.15">
      <c r="B34" s="19" t="str">
        <f>入力・結果!I35</f>
        <v>30</v>
      </c>
      <c r="C34" s="20" t="str">
        <f>入力・結果!J35</f>
        <v>運輸・郵便</v>
      </c>
      <c r="D34" s="21"/>
      <c r="E34" s="22"/>
      <c r="F34" s="22">
        <f t="shared" si="2"/>
        <v>1609.0584642233857</v>
      </c>
      <c r="G34" s="22">
        <f t="shared" si="2"/>
        <v>1911.6903353057198</v>
      </c>
      <c r="H34" s="22">
        <f t="shared" si="2"/>
        <v>1988.4457034938621</v>
      </c>
      <c r="I34" s="22">
        <f t="shared" si="2"/>
        <v>2070.0687263556115</v>
      </c>
      <c r="J34" s="21">
        <f t="shared" si="2"/>
        <v>2078.1603960396042</v>
      </c>
    </row>
    <row r="35" spans="2:10" ht="12.95" customHeight="1" x14ac:dyDescent="0.15">
      <c r="B35" s="15" t="str">
        <f>入力・結果!I36</f>
        <v>31</v>
      </c>
      <c r="C35" s="16" t="str">
        <f>入力・結果!J36</f>
        <v>情報通信</v>
      </c>
      <c r="D35" s="17"/>
      <c r="E35" s="18"/>
      <c r="F35" s="18">
        <f t="shared" ref="F35:J43" si="3">SUMIF($B$48:$B$68,$B35,F$48:F$68)</f>
        <v>0</v>
      </c>
      <c r="G35" s="18">
        <f t="shared" si="3"/>
        <v>0</v>
      </c>
      <c r="H35" s="18">
        <f t="shared" si="3"/>
        <v>0</v>
      </c>
      <c r="I35" s="18">
        <f t="shared" si="3"/>
        <v>0</v>
      </c>
      <c r="J35" s="17">
        <f t="shared" si="3"/>
        <v>0</v>
      </c>
    </row>
    <row r="36" spans="2:10" ht="12.95" customHeight="1" x14ac:dyDescent="0.15">
      <c r="B36" s="11" t="str">
        <f>入力・結果!I37</f>
        <v>32</v>
      </c>
      <c r="C36" s="12" t="str">
        <f>入力・結果!J37</f>
        <v>公務</v>
      </c>
      <c r="D36" s="13"/>
      <c r="E36" s="14"/>
      <c r="F36" s="14">
        <f t="shared" si="3"/>
        <v>0</v>
      </c>
      <c r="G36" s="14">
        <f t="shared" si="3"/>
        <v>0</v>
      </c>
      <c r="H36" s="14">
        <f t="shared" si="3"/>
        <v>0</v>
      </c>
      <c r="I36" s="14">
        <f t="shared" si="3"/>
        <v>0</v>
      </c>
      <c r="J36" s="13">
        <f t="shared" si="3"/>
        <v>0</v>
      </c>
    </row>
    <row r="37" spans="2:10" ht="12.95" customHeight="1" x14ac:dyDescent="0.15">
      <c r="B37" s="11" t="str">
        <f>入力・結果!I38</f>
        <v>33</v>
      </c>
      <c r="C37" s="12" t="str">
        <f>入力・結果!J38</f>
        <v>教育・研究</v>
      </c>
      <c r="D37" s="13"/>
      <c r="E37" s="14"/>
      <c r="F37" s="14">
        <f t="shared" si="3"/>
        <v>0</v>
      </c>
      <c r="G37" s="14">
        <f t="shared" si="3"/>
        <v>0</v>
      </c>
      <c r="H37" s="14">
        <f t="shared" si="3"/>
        <v>0</v>
      </c>
      <c r="I37" s="14">
        <f t="shared" si="3"/>
        <v>0</v>
      </c>
      <c r="J37" s="13">
        <f t="shared" si="3"/>
        <v>0</v>
      </c>
    </row>
    <row r="38" spans="2:10" ht="12.95" customHeight="1" x14ac:dyDescent="0.15">
      <c r="B38" s="11" t="str">
        <f>入力・結果!I39</f>
        <v>34</v>
      </c>
      <c r="C38" s="12" t="str">
        <f>入力・結果!J39</f>
        <v>医療・福祉</v>
      </c>
      <c r="D38" s="13"/>
      <c r="E38" s="14"/>
      <c r="F38" s="14">
        <f t="shared" si="3"/>
        <v>0</v>
      </c>
      <c r="G38" s="14">
        <f t="shared" si="3"/>
        <v>0</v>
      </c>
      <c r="H38" s="14">
        <f t="shared" si="3"/>
        <v>0</v>
      </c>
      <c r="I38" s="14">
        <f t="shared" si="3"/>
        <v>0</v>
      </c>
      <c r="J38" s="13">
        <f t="shared" si="3"/>
        <v>0</v>
      </c>
    </row>
    <row r="39" spans="2:10" ht="12.95" customHeight="1" x14ac:dyDescent="0.15">
      <c r="B39" s="19" t="str">
        <f>入力・結果!I40</f>
        <v>35</v>
      </c>
      <c r="C39" s="20" t="str">
        <f>入力・結果!J40</f>
        <v>他に分類されない会員制団体</v>
      </c>
      <c r="D39" s="21"/>
      <c r="E39" s="22"/>
      <c r="F39" s="22">
        <f t="shared" si="3"/>
        <v>0</v>
      </c>
      <c r="G39" s="22">
        <f t="shared" si="3"/>
        <v>0</v>
      </c>
      <c r="H39" s="22">
        <f t="shared" si="3"/>
        <v>0</v>
      </c>
      <c r="I39" s="22">
        <f t="shared" si="3"/>
        <v>0</v>
      </c>
      <c r="J39" s="21">
        <f t="shared" si="3"/>
        <v>0</v>
      </c>
    </row>
    <row r="40" spans="2:10" ht="12.95" customHeight="1" x14ac:dyDescent="0.15">
      <c r="B40" s="11" t="str">
        <f>入力・結果!I41</f>
        <v>36</v>
      </c>
      <c r="C40" s="12" t="str">
        <f>入力・結果!J41</f>
        <v>対事業所サービス</v>
      </c>
      <c r="D40" s="13"/>
      <c r="E40" s="14"/>
      <c r="F40" s="14">
        <f t="shared" si="3"/>
        <v>0</v>
      </c>
      <c r="G40" s="14">
        <f t="shared" si="3"/>
        <v>0</v>
      </c>
      <c r="H40" s="14">
        <f t="shared" si="3"/>
        <v>0</v>
      </c>
      <c r="I40" s="14">
        <f t="shared" si="3"/>
        <v>0</v>
      </c>
      <c r="J40" s="13">
        <f t="shared" si="3"/>
        <v>0</v>
      </c>
    </row>
    <row r="41" spans="2:10" ht="12.95" customHeight="1" x14ac:dyDescent="0.15">
      <c r="B41" s="11" t="str">
        <f>入力・結果!I42</f>
        <v>37</v>
      </c>
      <c r="C41" s="12" t="str">
        <f>入力・結果!J42</f>
        <v>対個人サービス</v>
      </c>
      <c r="D41" s="13"/>
      <c r="E41" s="14"/>
      <c r="F41" s="14">
        <f t="shared" si="3"/>
        <v>20052.643122276051</v>
      </c>
      <c r="G41" s="14">
        <f t="shared" si="3"/>
        <v>20575.396858066124</v>
      </c>
      <c r="H41" s="14">
        <f t="shared" si="3"/>
        <v>23029.456021599162</v>
      </c>
      <c r="I41" s="14">
        <f t="shared" si="3"/>
        <v>24367.298268281302</v>
      </c>
      <c r="J41" s="13">
        <f t="shared" si="3"/>
        <v>23454.572572227371</v>
      </c>
    </row>
    <row r="42" spans="2:10" ht="12.95" customHeight="1" x14ac:dyDescent="0.15">
      <c r="B42" s="11" t="str">
        <f>入力・結果!I43</f>
        <v>38</v>
      </c>
      <c r="C42" s="12" t="str">
        <f>入力・結果!J43</f>
        <v>事務用品</v>
      </c>
      <c r="D42" s="13"/>
      <c r="E42" s="14"/>
      <c r="F42" s="14">
        <f t="shared" si="3"/>
        <v>0</v>
      </c>
      <c r="G42" s="14">
        <f t="shared" si="3"/>
        <v>0</v>
      </c>
      <c r="H42" s="14">
        <f t="shared" si="3"/>
        <v>0</v>
      </c>
      <c r="I42" s="14">
        <f t="shared" si="3"/>
        <v>0</v>
      </c>
      <c r="J42" s="13">
        <f t="shared" si="3"/>
        <v>0</v>
      </c>
    </row>
    <row r="43" spans="2:10" ht="12.95" customHeight="1" x14ac:dyDescent="0.15">
      <c r="B43" s="23" t="str">
        <f>入力・結果!I44</f>
        <v>39</v>
      </c>
      <c r="C43" s="24" t="str">
        <f>入力・結果!J44</f>
        <v>分類不明</v>
      </c>
      <c r="D43" s="25"/>
      <c r="E43" s="26"/>
      <c r="F43" s="26">
        <f t="shared" si="3"/>
        <v>0</v>
      </c>
      <c r="G43" s="26">
        <f t="shared" si="3"/>
        <v>0</v>
      </c>
      <c r="H43" s="26">
        <f t="shared" si="3"/>
        <v>0</v>
      </c>
      <c r="I43" s="26">
        <f t="shared" si="3"/>
        <v>0</v>
      </c>
      <c r="J43" s="25">
        <f t="shared" si="3"/>
        <v>0</v>
      </c>
    </row>
    <row r="44" spans="2:10" ht="12.95" customHeight="1" x14ac:dyDescent="0.15">
      <c r="B44" s="27"/>
      <c r="C44" s="28"/>
      <c r="D44" s="29"/>
      <c r="E44" s="29"/>
      <c r="F44" s="29"/>
      <c r="G44" s="29"/>
      <c r="H44" s="29"/>
      <c r="I44" s="29"/>
      <c r="J44" s="29"/>
    </row>
    <row r="45" spans="2:10" ht="20.100000000000001" customHeight="1" x14ac:dyDescent="0.15">
      <c r="B45" s="2" t="s">
        <v>58</v>
      </c>
    </row>
    <row r="46" spans="2:10" ht="12.95" customHeight="1" x14ac:dyDescent="0.15">
      <c r="B46" s="3" t="s">
        <v>0</v>
      </c>
    </row>
    <row r="47" spans="2:10" ht="27.95" customHeight="1" x14ac:dyDescent="0.15">
      <c r="B47" s="30" t="s">
        <v>31</v>
      </c>
      <c r="C47" s="5" t="s">
        <v>32</v>
      </c>
      <c r="D47" s="31" t="s">
        <v>1</v>
      </c>
      <c r="E47" s="111"/>
      <c r="F47" s="111">
        <f t="shared" ref="F47:J47" si="4">F4</f>
        <v>2020</v>
      </c>
      <c r="G47" s="111">
        <f t="shared" si="4"/>
        <v>2021</v>
      </c>
      <c r="H47" s="111">
        <f t="shared" ref="H47:I47" si="5">H4</f>
        <v>2022</v>
      </c>
      <c r="I47" s="111">
        <f t="shared" si="5"/>
        <v>2023</v>
      </c>
      <c r="J47" s="112">
        <f t="shared" si="4"/>
        <v>2024</v>
      </c>
    </row>
    <row r="48" spans="2:10" ht="12.95" customHeight="1" x14ac:dyDescent="0.15">
      <c r="B48" s="32" t="str">
        <f>IF(C48="","",INDEX($B$5:$C$43,MATCH(C48,$C$5:$C$43,0),1))</f>
        <v>37</v>
      </c>
      <c r="C48" s="49" t="s">
        <v>2</v>
      </c>
      <c r="D48" s="33" t="s">
        <v>3</v>
      </c>
      <c r="E48" s="115"/>
      <c r="F48" s="118">
        <v>14151.246073298429</v>
      </c>
      <c r="G48" s="118">
        <v>14128.859960552269</v>
      </c>
      <c r="H48" s="118">
        <v>15595.637393767705</v>
      </c>
      <c r="I48" s="118">
        <v>16158.322824716268</v>
      </c>
      <c r="J48" s="119">
        <v>15615.838943894389</v>
      </c>
    </row>
    <row r="49" spans="2:10" ht="12.95" customHeight="1" x14ac:dyDescent="0.15">
      <c r="B49" s="35" t="str">
        <f>IF(C49="","",INDEX($B$5:$C$43,MATCH(C49,$C$5:$C$43,0),1))</f>
        <v>30</v>
      </c>
      <c r="C49" s="50" t="s">
        <v>149</v>
      </c>
      <c r="D49" s="36" t="s">
        <v>4</v>
      </c>
      <c r="E49" s="40"/>
      <c r="F49" s="120">
        <v>1609.0584642233857</v>
      </c>
      <c r="G49" s="120">
        <v>1911.6903353057198</v>
      </c>
      <c r="H49" s="120">
        <v>1988.4457034938621</v>
      </c>
      <c r="I49" s="120">
        <v>2070.0687263556115</v>
      </c>
      <c r="J49" s="121">
        <v>2078.1603960396042</v>
      </c>
    </row>
    <row r="50" spans="2:10" ht="12.95" customHeight="1" x14ac:dyDescent="0.15">
      <c r="B50" s="35" t="str">
        <f>IF(C50="","",INDEX($B$5:$C$43,MATCH(C50,$C$5:$C$43,0),1))</f>
        <v>37</v>
      </c>
      <c r="C50" s="50" t="s">
        <v>2</v>
      </c>
      <c r="D50" s="36" t="s">
        <v>5</v>
      </c>
      <c r="E50" s="40"/>
      <c r="F50" s="120">
        <v>4029.6675392670159</v>
      </c>
      <c r="G50" s="120">
        <v>4543.1469428007886</v>
      </c>
      <c r="H50" s="120">
        <v>5333.195467422096</v>
      </c>
      <c r="I50" s="120">
        <v>5841.5151324085755</v>
      </c>
      <c r="J50" s="121">
        <v>5506.2118811881192</v>
      </c>
    </row>
    <row r="51" spans="2:10" ht="12.95" customHeight="1" x14ac:dyDescent="0.15">
      <c r="B51" s="35" t="str">
        <f>IF(C51="","",INDEX($B$5:$C$43,MATCH(C51,$C$5:$C$43,0),1))</f>
        <v/>
      </c>
      <c r="C51" s="50"/>
      <c r="D51" s="36" t="s">
        <v>82</v>
      </c>
      <c r="E51" s="40"/>
      <c r="F51" s="120">
        <v>5515.7713787085513</v>
      </c>
      <c r="G51" s="120">
        <v>5436.0512820512822</v>
      </c>
      <c r="H51" s="120">
        <v>5709.2219074598679</v>
      </c>
      <c r="I51" s="120">
        <v>6220.3972257250944</v>
      </c>
      <c r="J51" s="121">
        <v>5989.3927392739279</v>
      </c>
    </row>
    <row r="52" spans="2:10" ht="12.95" customHeight="1" x14ac:dyDescent="0.15">
      <c r="B52" s="35" t="str">
        <f t="shared" ref="B52:B68" si="6">IF(C52="","",INDEX($B$5:$C$43,MATCH(C52,$C$5:$C$43,0),1))</f>
        <v>01</v>
      </c>
      <c r="C52" s="50" t="s">
        <v>6</v>
      </c>
      <c r="D52" s="39" t="s">
        <v>7</v>
      </c>
      <c r="E52" s="40"/>
      <c r="F52" s="40">
        <f t="shared" ref="F52:J52" si="7">F$51*F74/SUM(F$73,F$91)</f>
        <v>226.19986184228844</v>
      </c>
      <c r="G52" s="40">
        <f t="shared" si="7"/>
        <v>224.7779429848527</v>
      </c>
      <c r="H52" s="40">
        <f t="shared" ref="H52:I52" si="8">H$51*H74/SUM(H$73,H$91)</f>
        <v>180.38655127683032</v>
      </c>
      <c r="I52" s="40">
        <f t="shared" si="8"/>
        <v>146.49119333743675</v>
      </c>
      <c r="J52" s="41">
        <f t="shared" si="7"/>
        <v>152.92606666250725</v>
      </c>
    </row>
    <row r="53" spans="2:10" ht="12.95" customHeight="1" x14ac:dyDescent="0.15">
      <c r="B53" s="35" t="str">
        <f t="shared" si="6"/>
        <v>05</v>
      </c>
      <c r="C53" s="50" t="s">
        <v>150</v>
      </c>
      <c r="D53" s="39" t="s">
        <v>8</v>
      </c>
      <c r="E53" s="40"/>
      <c r="F53" s="40">
        <f t="shared" ref="F53:J53" si="9">F$51*F75/SUM(F$73,F$91)</f>
        <v>291.02459136150094</v>
      </c>
      <c r="G53" s="40">
        <f t="shared" si="9"/>
        <v>278.91437552120038</v>
      </c>
      <c r="H53" s="40">
        <f t="shared" ref="H53:I53" si="10">H$51*H75/SUM(H$73,H$91)</f>
        <v>304.60911305352192</v>
      </c>
      <c r="I53" s="40">
        <f t="shared" si="10"/>
        <v>347.26047730697229</v>
      </c>
      <c r="J53" s="41">
        <f t="shared" si="9"/>
        <v>346.43802271519604</v>
      </c>
    </row>
    <row r="54" spans="2:10" ht="12.95" customHeight="1" x14ac:dyDescent="0.15">
      <c r="B54" s="35" t="str">
        <f t="shared" si="6"/>
        <v>03</v>
      </c>
      <c r="C54" s="50" t="s">
        <v>9</v>
      </c>
      <c r="D54" s="39" t="s">
        <v>10</v>
      </c>
      <c r="E54" s="40"/>
      <c r="F54" s="40">
        <f t="shared" ref="F54:J54" si="11">F$51*F76/SUM(F$73,F$91)</f>
        <v>232.97015871972116</v>
      </c>
      <c r="G54" s="40">
        <f t="shared" si="11"/>
        <v>267.01951416205196</v>
      </c>
      <c r="H54" s="40">
        <f t="shared" ref="H54:I54" si="12">H$51*H76/SUM(H$73,H$91)</f>
        <v>191.08222972236516</v>
      </c>
      <c r="I54" s="40">
        <f t="shared" si="12"/>
        <v>192.51458438214885</v>
      </c>
      <c r="J54" s="41">
        <f t="shared" si="11"/>
        <v>167.29836616112038</v>
      </c>
    </row>
    <row r="55" spans="2:10" ht="12.95" customHeight="1" x14ac:dyDescent="0.15">
      <c r="B55" s="35" t="str">
        <f t="shared" si="6"/>
        <v>05</v>
      </c>
      <c r="C55" s="50" t="s">
        <v>151</v>
      </c>
      <c r="D55" s="39" t="s">
        <v>11</v>
      </c>
      <c r="E55" s="40"/>
      <c r="F55" s="40">
        <f t="shared" ref="F55:J55" si="13">F$51*F77/SUM(F$73,F$91)</f>
        <v>492.62012329870856</v>
      </c>
      <c r="G55" s="40">
        <f t="shared" si="13"/>
        <v>472.12104453524984</v>
      </c>
      <c r="H55" s="40">
        <f t="shared" ref="H55:I55" si="14">H$51*H77/SUM(H$73,H$91)</f>
        <v>515.61477374927745</v>
      </c>
      <c r="I55" s="40">
        <f t="shared" si="14"/>
        <v>587.8111480113198</v>
      </c>
      <c r="J55" s="41">
        <f t="shared" si="13"/>
        <v>586.4189712178985</v>
      </c>
    </row>
    <row r="56" spans="2:10" ht="12.95" customHeight="1" x14ac:dyDescent="0.15">
      <c r="B56" s="35" t="str">
        <f t="shared" si="6"/>
        <v>05</v>
      </c>
      <c r="C56" s="50" t="s">
        <v>151</v>
      </c>
      <c r="D56" s="39" t="s">
        <v>12</v>
      </c>
      <c r="E56" s="40"/>
      <c r="F56" s="40">
        <f t="shared" ref="F56:J56" si="15">F$51*F78/SUM(F$73,F$91)</f>
        <v>722.96879282597251</v>
      </c>
      <c r="G56" s="40">
        <f t="shared" si="15"/>
        <v>693.07649735526661</v>
      </c>
      <c r="H56" s="40">
        <f t="shared" ref="H56:I56" si="16">H$51*H78/SUM(H$73,H$91)</f>
        <v>707.42940241343274</v>
      </c>
      <c r="I56" s="40">
        <f t="shared" si="16"/>
        <v>791.77664159546578</v>
      </c>
      <c r="J56" s="41">
        <f t="shared" si="15"/>
        <v>765.55110201837226</v>
      </c>
    </row>
    <row r="57" spans="2:10" ht="12.95" customHeight="1" x14ac:dyDescent="0.15">
      <c r="B57" s="35" t="str">
        <f t="shared" si="6"/>
        <v>05</v>
      </c>
      <c r="C57" s="50" t="s">
        <v>151</v>
      </c>
      <c r="D57" s="39" t="s">
        <v>13</v>
      </c>
      <c r="E57" s="40"/>
      <c r="F57" s="40">
        <f t="shared" ref="F57:J57" si="17">F$51*F79/SUM(F$73,F$91)</f>
        <v>481.56680299657916</v>
      </c>
      <c r="G57" s="40">
        <f t="shared" si="17"/>
        <v>484.29615575008501</v>
      </c>
      <c r="H57" s="40">
        <f t="shared" ref="H57:I57" si="18">H$51*H79/SUM(H$73,H$91)</f>
        <v>425.30172610351713</v>
      </c>
      <c r="I57" s="40">
        <f t="shared" si="18"/>
        <v>469.48076998840372</v>
      </c>
      <c r="J57" s="41">
        <f t="shared" si="17"/>
        <v>426.2559108362766</v>
      </c>
    </row>
    <row r="58" spans="2:10" ht="12.95" customHeight="1" x14ac:dyDescent="0.15">
      <c r="B58" s="35" t="str">
        <f t="shared" si="6"/>
        <v>06</v>
      </c>
      <c r="C58" s="50" t="s">
        <v>14</v>
      </c>
      <c r="D58" s="39" t="s">
        <v>15</v>
      </c>
      <c r="E58" s="40"/>
      <c r="F58" s="40">
        <f t="shared" ref="F58:J58" si="19">F$51*F80/SUM(F$73,F$91)</f>
        <v>342.12956772521051</v>
      </c>
      <c r="G58" s="40">
        <f t="shared" si="19"/>
        <v>306.48073468041122</v>
      </c>
      <c r="H58" s="40">
        <f t="shared" ref="H58:I58" si="20">H$51*H80/SUM(H$73,H$91)</f>
        <v>323.84984157506534</v>
      </c>
      <c r="I58" s="40">
        <f t="shared" si="20"/>
        <v>264.33973738953807</v>
      </c>
      <c r="J58" s="41">
        <f t="shared" si="19"/>
        <v>257.46216091229473</v>
      </c>
    </row>
    <row r="59" spans="2:10" ht="12.95" customHeight="1" x14ac:dyDescent="0.15">
      <c r="B59" s="35" t="str">
        <f t="shared" si="6"/>
        <v>22</v>
      </c>
      <c r="C59" s="50" t="s">
        <v>16</v>
      </c>
      <c r="D59" s="39" t="s">
        <v>17</v>
      </c>
      <c r="E59" s="40"/>
      <c r="F59" s="40">
        <f t="shared" ref="F59:J59" si="21">F$51*F81/SUM(F$73,F$91)</f>
        <v>81.122944339669019</v>
      </c>
      <c r="G59" s="40">
        <f t="shared" si="21"/>
        <v>96.352558111172542</v>
      </c>
      <c r="H59" s="40">
        <f t="shared" ref="H59:I59" si="22">H$51*H81/SUM(H$73,H$91)</f>
        <v>164.97594159447354</v>
      </c>
      <c r="I59" s="40">
        <f t="shared" si="22"/>
        <v>178.18563660713056</v>
      </c>
      <c r="J59" s="41">
        <f t="shared" si="21"/>
        <v>85.956874072630384</v>
      </c>
    </row>
    <row r="60" spans="2:10" ht="12.95" customHeight="1" x14ac:dyDescent="0.15">
      <c r="B60" s="35" t="str">
        <f t="shared" si="6"/>
        <v>11</v>
      </c>
      <c r="C60" s="50" t="s">
        <v>18</v>
      </c>
      <c r="D60" s="39" t="s">
        <v>19</v>
      </c>
      <c r="E60" s="40"/>
      <c r="F60" s="40">
        <f t="shared" ref="F60:J60" si="23">F$51*F82/SUM(F$73,F$91)</f>
        <v>58.503847971321669</v>
      </c>
      <c r="G60" s="40">
        <f t="shared" si="23"/>
        <v>45.247737117975561</v>
      </c>
      <c r="H60" s="40">
        <f t="shared" ref="H60:I60" si="24">H$51*H82/SUM(H$73,H$91)</f>
        <v>62.852272668163174</v>
      </c>
      <c r="I60" s="40">
        <f t="shared" si="24"/>
        <v>54.048008365781087</v>
      </c>
      <c r="J60" s="41">
        <f t="shared" si="23"/>
        <v>53.402277247496237</v>
      </c>
    </row>
    <row r="61" spans="2:10" ht="12.95" customHeight="1" x14ac:dyDescent="0.15">
      <c r="B61" s="35" t="str">
        <f t="shared" si="6"/>
        <v>22</v>
      </c>
      <c r="C61" s="50" t="s">
        <v>16</v>
      </c>
      <c r="D61" s="39" t="s">
        <v>20</v>
      </c>
      <c r="E61" s="40"/>
      <c r="F61" s="40">
        <f t="shared" ref="F61:J61" si="25">F$51*F83/SUM(F$73,F$91)</f>
        <v>56.229447115129332</v>
      </c>
      <c r="G61" s="40">
        <f t="shared" si="25"/>
        <v>53.889607935356644</v>
      </c>
      <c r="H61" s="40">
        <f t="shared" ref="H61:I61" si="26">H$51*H83/SUM(H$73,H$91)</f>
        <v>58.854139896218051</v>
      </c>
      <c r="I61" s="40">
        <f t="shared" si="26"/>
        <v>67.094895838723488</v>
      </c>
      <c r="J61" s="41">
        <f t="shared" si="25"/>
        <v>66.935987731485795</v>
      </c>
    </row>
    <row r="62" spans="2:10" ht="12.95" customHeight="1" x14ac:dyDescent="0.15">
      <c r="B62" s="35" t="str">
        <f t="shared" si="6"/>
        <v>07</v>
      </c>
      <c r="C62" s="50" t="s">
        <v>21</v>
      </c>
      <c r="D62" s="39" t="s">
        <v>22</v>
      </c>
      <c r="E62" s="40"/>
      <c r="F62" s="40">
        <f t="shared" ref="F62:J62" si="27">F$51*F84/SUM(F$73,F$91)</f>
        <v>116.23438351419375</v>
      </c>
      <c r="G62" s="40">
        <f t="shared" si="27"/>
        <v>111.39759819019118</v>
      </c>
      <c r="H62" s="40">
        <f t="shared" ref="H62:I62" si="28">H$51*H84/SUM(H$73,H$91)</f>
        <v>121.6600023487406</v>
      </c>
      <c r="I62" s="40">
        <f t="shared" si="28"/>
        <v>138.69483437735434</v>
      </c>
      <c r="J62" s="41">
        <f t="shared" si="27"/>
        <v>138.36634838242074</v>
      </c>
    </row>
    <row r="63" spans="2:10" ht="12.95" customHeight="1" x14ac:dyDescent="0.15">
      <c r="B63" s="35" t="str">
        <f t="shared" si="6"/>
        <v>08</v>
      </c>
      <c r="C63" s="50" t="s">
        <v>23</v>
      </c>
      <c r="D63" s="39" t="s">
        <v>24</v>
      </c>
      <c r="E63" s="40"/>
      <c r="F63" s="40">
        <f t="shared" ref="F63:J63" si="29">F$51*F85/SUM(F$73,F$91)</f>
        <v>60.71630951852115</v>
      </c>
      <c r="G63" s="40">
        <f t="shared" si="29"/>
        <v>37.379485888009441</v>
      </c>
      <c r="H63" s="40">
        <f t="shared" ref="H63:I63" si="30">H$51*H85/SUM(H$73,H$91)</f>
        <v>47.74334394225211</v>
      </c>
      <c r="I63" s="40">
        <f t="shared" si="30"/>
        <v>40.392437281732775</v>
      </c>
      <c r="J63" s="41">
        <f t="shared" si="29"/>
        <v>36.37151772601824</v>
      </c>
    </row>
    <row r="64" spans="2:10" ht="12.95" customHeight="1" x14ac:dyDescent="0.15">
      <c r="B64" s="35" t="str">
        <f t="shared" si="6"/>
        <v>22</v>
      </c>
      <c r="C64" s="50" t="s">
        <v>16</v>
      </c>
      <c r="D64" s="39" t="s">
        <v>25</v>
      </c>
      <c r="E64" s="40"/>
      <c r="F64" s="40">
        <f t="shared" ref="F64:J64" si="31">F$51*F86/SUM(F$73,F$91)</f>
        <v>0</v>
      </c>
      <c r="G64" s="40">
        <f t="shared" si="31"/>
        <v>0</v>
      </c>
      <c r="H64" s="40">
        <f t="shared" ref="H64:I64" si="32">H$51*H86/SUM(H$73,H$91)</f>
        <v>0</v>
      </c>
      <c r="I64" s="40">
        <f t="shared" si="32"/>
        <v>0</v>
      </c>
      <c r="J64" s="41">
        <f t="shared" si="31"/>
        <v>0</v>
      </c>
    </row>
    <row r="65" spans="2:12" ht="12.95" customHeight="1" x14ac:dyDescent="0.15">
      <c r="B65" s="35" t="str">
        <f t="shared" si="6"/>
        <v>19</v>
      </c>
      <c r="C65" s="50" t="s">
        <v>26</v>
      </c>
      <c r="D65" s="39" t="s">
        <v>27</v>
      </c>
      <c r="E65" s="40"/>
      <c r="F65" s="40">
        <f t="shared" ref="F65:J65" si="33">F$51*F87/SUM(F$73,F$91)</f>
        <v>29.25516825520771</v>
      </c>
      <c r="G65" s="40">
        <f t="shared" si="33"/>
        <v>28.037792086556756</v>
      </c>
      <c r="H65" s="40">
        <f t="shared" ref="H65:I65" si="34">H$51*H87/SUM(H$73,H$91)</f>
        <v>30.620748620452289</v>
      </c>
      <c r="I65" s="40">
        <f t="shared" si="34"/>
        <v>34.9082654646866</v>
      </c>
      <c r="J65" s="41">
        <f t="shared" si="33"/>
        <v>34.825588439517979</v>
      </c>
    </row>
    <row r="66" spans="2:12" ht="12.95" customHeight="1" x14ac:dyDescent="0.15">
      <c r="B66" s="35" t="str">
        <f t="shared" si="6"/>
        <v>22</v>
      </c>
      <c r="C66" s="50" t="s">
        <v>16</v>
      </c>
      <c r="D66" s="39" t="s">
        <v>28</v>
      </c>
      <c r="E66" s="40"/>
      <c r="F66" s="40">
        <f t="shared" ref="F66:J66" si="35">F$51*F88/SUM(F$73,F$91)</f>
        <v>106.58446684182958</v>
      </c>
      <c r="G66" s="40">
        <f t="shared" si="35"/>
        <v>102.14923718429674</v>
      </c>
      <c r="H66" s="40">
        <f t="shared" ref="H66:I66" si="36">H$51*H88/SUM(H$73,H$91)</f>
        <v>111.55964435198987</v>
      </c>
      <c r="I66" s="40">
        <f t="shared" si="36"/>
        <v>127.18022437845171</v>
      </c>
      <c r="J66" s="41">
        <f t="shared" si="35"/>
        <v>126.879009681247</v>
      </c>
    </row>
    <row r="67" spans="2:12" ht="12.95" customHeight="1" x14ac:dyDescent="0.15">
      <c r="B67" s="35" t="str">
        <f t="shared" si="6"/>
        <v>22</v>
      </c>
      <c r="C67" s="50" t="s">
        <v>16</v>
      </c>
      <c r="D67" s="39" t="s">
        <v>29</v>
      </c>
      <c r="E67" s="40"/>
      <c r="F67" s="40">
        <f t="shared" ref="F67:J67" si="37">F$51*F89/SUM(F$73,F$91)</f>
        <v>345.91539683723164</v>
      </c>
      <c r="G67" s="40">
        <f t="shared" si="37"/>
        <v>331.52104583553739</v>
      </c>
      <c r="H67" s="40">
        <f t="shared" ref="H67:I67" si="38">H$51*H89/SUM(H$73,H$91)</f>
        <v>362.06212584716047</v>
      </c>
      <c r="I67" s="40">
        <f t="shared" si="38"/>
        <v>412.75806024349112</v>
      </c>
      <c r="J67" s="41">
        <f t="shared" si="37"/>
        <v>411.78048063358978</v>
      </c>
    </row>
    <row r="68" spans="2:12" ht="12.95" customHeight="1" x14ac:dyDescent="0.15">
      <c r="B68" s="42" t="str">
        <f t="shared" si="6"/>
        <v>37</v>
      </c>
      <c r="C68" s="51" t="s">
        <v>2</v>
      </c>
      <c r="D68" s="44" t="s">
        <v>30</v>
      </c>
      <c r="E68" s="45"/>
      <c r="F68" s="45">
        <f t="shared" ref="F68:J68" si="39">F$51*F91/SUM(F$73,F$91)</f>
        <v>1871.729509710608</v>
      </c>
      <c r="G68" s="45">
        <f t="shared" si="39"/>
        <v>1903.3899547130684</v>
      </c>
      <c r="H68" s="45">
        <f t="shared" ref="H68:I68" si="40">H$51*H91/SUM(H$73,H$91)</f>
        <v>2100.6231604093605</v>
      </c>
      <c r="I68" s="45">
        <f t="shared" si="40"/>
        <v>2367.460311156457</v>
      </c>
      <c r="J68" s="46">
        <f t="shared" si="39"/>
        <v>2332.5217471448641</v>
      </c>
    </row>
    <row r="70" spans="2:12" ht="20.100000000000001" customHeight="1" x14ac:dyDescent="0.15">
      <c r="B70" s="2" t="s">
        <v>80</v>
      </c>
    </row>
    <row r="71" spans="2:12" ht="12.95" customHeight="1" x14ac:dyDescent="0.15">
      <c r="B71" s="3" t="s">
        <v>72</v>
      </c>
    </row>
    <row r="72" spans="2:12" ht="27.95" customHeight="1" x14ac:dyDescent="0.15">
      <c r="B72" s="30"/>
      <c r="C72" s="5"/>
      <c r="D72" s="31" t="s">
        <v>1</v>
      </c>
      <c r="E72" s="111">
        <f>2017</f>
        <v>2017</v>
      </c>
      <c r="F72" s="111">
        <f t="shared" ref="F72:J72" si="41">F4</f>
        <v>2020</v>
      </c>
      <c r="G72" s="111">
        <f t="shared" si="41"/>
        <v>2021</v>
      </c>
      <c r="H72" s="111">
        <f t="shared" ref="H72:I72" si="42">H4</f>
        <v>2022</v>
      </c>
      <c r="I72" s="111">
        <f t="shared" si="42"/>
        <v>2023</v>
      </c>
      <c r="J72" s="113">
        <f t="shared" si="41"/>
        <v>2024</v>
      </c>
      <c r="L72" s="117"/>
    </row>
    <row r="73" spans="2:12" ht="12.95" customHeight="1" x14ac:dyDescent="0.15">
      <c r="B73" s="35"/>
      <c r="C73" s="36"/>
      <c r="D73" s="36" t="s">
        <v>33</v>
      </c>
      <c r="E73" s="37">
        <v>1154799</v>
      </c>
      <c r="F73" s="34">
        <v>624529.63199999998</v>
      </c>
      <c r="G73" s="34">
        <v>500609</v>
      </c>
      <c r="H73" s="37">
        <v>1160279</v>
      </c>
      <c r="I73" s="37">
        <v>1516281</v>
      </c>
      <c r="J73" s="38">
        <v>1584645</v>
      </c>
      <c r="L73" s="116"/>
    </row>
    <row r="74" spans="2:12" ht="12.95" customHeight="1" x14ac:dyDescent="0.15">
      <c r="B74" s="35"/>
      <c r="C74" s="36"/>
      <c r="D74" s="39" t="s">
        <v>59</v>
      </c>
      <c r="E74" s="37">
        <v>60429</v>
      </c>
      <c r="F74" s="37">
        <v>38766.985000000001</v>
      </c>
      <c r="G74" s="37">
        <v>31853</v>
      </c>
      <c r="H74" s="37">
        <v>58000</v>
      </c>
      <c r="I74" s="37">
        <v>57650</v>
      </c>
      <c r="J74" s="38">
        <v>66268</v>
      </c>
      <c r="L74" s="116"/>
    </row>
    <row r="75" spans="2:12" ht="12.95" customHeight="1" x14ac:dyDescent="0.15">
      <c r="B75" s="35"/>
      <c r="C75" s="36"/>
      <c r="D75" s="39" t="s">
        <v>60</v>
      </c>
      <c r="E75" s="37">
        <v>44785</v>
      </c>
      <c r="F75" s="40">
        <f>F$90*$E75/SUM($E$75,$E$77,$E$83:$E$84,$E$87:$E$89)</f>
        <v>49876.891506718071</v>
      </c>
      <c r="G75" s="40">
        <f>G$90*$E75/SUM($E$75,$E$77,$E$83:$E$84,$E$87:$E$89)</f>
        <v>39524.605864355151</v>
      </c>
      <c r="H75" s="40">
        <f>H$90*$E75/SUM($E$75,$E$77,$E$83:$E$84,$E$87:$E$89)</f>
        <v>97941.495261423872</v>
      </c>
      <c r="I75" s="40">
        <f>I$90*$E75/SUM($E$75,$E$77,$E$83:$E$84,$E$87:$E$89)</f>
        <v>136660.54634856214</v>
      </c>
      <c r="J75" s="41">
        <f>J$90*$E75/SUM($E$75,$E$77,$E$83:$E$84,$E$87:$E$89)</f>
        <v>150123.22876227577</v>
      </c>
      <c r="L75" s="116"/>
    </row>
    <row r="76" spans="2:12" ht="12.95" customHeight="1" x14ac:dyDescent="0.15">
      <c r="B76" s="35"/>
      <c r="C76" s="36"/>
      <c r="D76" s="39" t="s">
        <v>61</v>
      </c>
      <c r="E76" s="37">
        <v>60947</v>
      </c>
      <c r="F76" s="37">
        <v>39927.303999999996</v>
      </c>
      <c r="G76" s="37">
        <v>37839</v>
      </c>
      <c r="H76" s="37">
        <v>61439</v>
      </c>
      <c r="I76" s="37">
        <v>75762</v>
      </c>
      <c r="J76" s="38">
        <v>72496</v>
      </c>
      <c r="L76" s="116"/>
    </row>
    <row r="77" spans="2:12" ht="12.95" customHeight="1" x14ac:dyDescent="0.15">
      <c r="B77" s="35"/>
      <c r="C77" s="36"/>
      <c r="D77" s="39" t="s">
        <v>62</v>
      </c>
      <c r="E77" s="37">
        <v>75808</v>
      </c>
      <c r="F77" s="40">
        <f>F$90*$E77/SUM($E$75,$E$77,$E$83:$E$84,$E$87:$E$89)</f>
        <v>84427.093699704885</v>
      </c>
      <c r="G77" s="40">
        <f>G$90*$E77/SUM($E$75,$E$77,$E$83:$E$84,$E$87:$E$89)</f>
        <v>66903.68028056348</v>
      </c>
      <c r="H77" s="40">
        <f>H$90*$E77/SUM($E$75,$E$77,$E$83:$E$84,$E$87:$E$89)</f>
        <v>165786.51050079314</v>
      </c>
      <c r="I77" s="40">
        <f>I$90*$E77/SUM($E$75,$E$77,$E$83:$E$84,$E$87:$E$89)</f>
        <v>231326.620466491</v>
      </c>
      <c r="J77" s="41">
        <f>J$90*$E77/SUM($E$75,$E$77,$E$83:$E$84,$E$87:$E$89)</f>
        <v>254115.03239947755</v>
      </c>
      <c r="L77" s="116"/>
    </row>
    <row r="78" spans="2:12" ht="12.95" customHeight="1" x14ac:dyDescent="0.15">
      <c r="B78" s="35"/>
      <c r="C78" s="36"/>
      <c r="D78" s="39" t="s">
        <v>63</v>
      </c>
      <c r="E78" s="37">
        <v>444453</v>
      </c>
      <c r="F78" s="37">
        <v>123905.117</v>
      </c>
      <c r="G78" s="37">
        <v>98215</v>
      </c>
      <c r="H78" s="37">
        <v>227461</v>
      </c>
      <c r="I78" s="37">
        <v>311595</v>
      </c>
      <c r="J78" s="38">
        <v>331739</v>
      </c>
      <c r="L78" s="116"/>
    </row>
    <row r="79" spans="2:12" ht="12.95" customHeight="1" x14ac:dyDescent="0.15">
      <c r="B79" s="35"/>
      <c r="C79" s="36"/>
      <c r="D79" s="39" t="s">
        <v>13</v>
      </c>
      <c r="E79" s="37">
        <v>188621</v>
      </c>
      <c r="F79" s="37">
        <v>82532.733999999997</v>
      </c>
      <c r="G79" s="37">
        <v>68629</v>
      </c>
      <c r="H79" s="37">
        <v>136748</v>
      </c>
      <c r="I79" s="37">
        <v>184759</v>
      </c>
      <c r="J79" s="38">
        <v>184711</v>
      </c>
      <c r="L79" s="116"/>
    </row>
    <row r="80" spans="2:12" ht="12.95" customHeight="1" x14ac:dyDescent="0.15">
      <c r="B80" s="35"/>
      <c r="C80" s="36"/>
      <c r="D80" s="39" t="s">
        <v>64</v>
      </c>
      <c r="E80" s="37">
        <v>95454</v>
      </c>
      <c r="F80" s="37">
        <v>58635.455000000002</v>
      </c>
      <c r="G80" s="37">
        <v>43431</v>
      </c>
      <c r="H80" s="37">
        <v>104128</v>
      </c>
      <c r="I80" s="37">
        <v>104028</v>
      </c>
      <c r="J80" s="38">
        <v>111567</v>
      </c>
      <c r="L80" s="116"/>
    </row>
    <row r="81" spans="2:12" ht="12.95" customHeight="1" x14ac:dyDescent="0.15">
      <c r="B81" s="35"/>
      <c r="C81" s="36"/>
      <c r="D81" s="39" t="s">
        <v>17</v>
      </c>
      <c r="E81" s="37">
        <v>42658</v>
      </c>
      <c r="F81" s="37">
        <v>13903.156000000001</v>
      </c>
      <c r="G81" s="37">
        <v>13654</v>
      </c>
      <c r="H81" s="37">
        <v>53045</v>
      </c>
      <c r="I81" s="37">
        <v>70123</v>
      </c>
      <c r="J81" s="38">
        <v>37248</v>
      </c>
      <c r="L81" s="116"/>
    </row>
    <row r="82" spans="2:12" ht="12.95" customHeight="1" x14ac:dyDescent="0.15">
      <c r="B82" s="35"/>
      <c r="C82" s="36"/>
      <c r="D82" s="39" t="s">
        <v>65</v>
      </c>
      <c r="E82" s="37">
        <v>26835</v>
      </c>
      <c r="F82" s="37">
        <v>10026.61</v>
      </c>
      <c r="G82" s="37">
        <v>6412</v>
      </c>
      <c r="H82" s="37">
        <v>20209</v>
      </c>
      <c r="I82" s="37">
        <v>21270</v>
      </c>
      <c r="J82" s="38">
        <v>23141</v>
      </c>
      <c r="L82" s="116"/>
    </row>
    <row r="83" spans="2:12" ht="12.95" customHeight="1" x14ac:dyDescent="0.15">
      <c r="B83" s="35"/>
      <c r="C83" s="36"/>
      <c r="D83" s="39" t="s">
        <v>20</v>
      </c>
      <c r="E83" s="37">
        <v>8653</v>
      </c>
      <c r="F83" s="40">
        <f>F$90*$E83/SUM($E$75,$E$77,$E$83:$E$84,$E$87:$E$89)</f>
        <v>9636.8146077398997</v>
      </c>
      <c r="G83" s="40">
        <f t="shared" ref="F83:J84" si="43">G$90*$E83/SUM($E$75,$E$77,$E$83:$E$84,$E$87:$E$89)</f>
        <v>7636.6286601376605</v>
      </c>
      <c r="H83" s="40">
        <f t="shared" si="43"/>
        <v>18923.473450867496</v>
      </c>
      <c r="I83" s="40">
        <f t="shared" si="43"/>
        <v>26404.459250956981</v>
      </c>
      <c r="J83" s="41">
        <f t="shared" si="43"/>
        <v>29005.61121982745</v>
      </c>
      <c r="L83" s="116"/>
    </row>
    <row r="84" spans="2:12" ht="12.95" customHeight="1" x14ac:dyDescent="0.15">
      <c r="B84" s="35"/>
      <c r="C84" s="36"/>
      <c r="D84" s="39" t="s">
        <v>66</v>
      </c>
      <c r="E84" s="37">
        <v>17887</v>
      </c>
      <c r="F84" s="40">
        <f>F$90*$E84/SUM($E$75,$E$77,$E$83:$E$84,$E$87:$E$89)</f>
        <v>19920.686800952688</v>
      </c>
      <c r="G84" s="40">
        <f t="shared" si="43"/>
        <v>15786.013734413767</v>
      </c>
      <c r="H84" s="40">
        <f t="shared" si="43"/>
        <v>39117.551093917362</v>
      </c>
      <c r="I84" s="40">
        <f t="shared" si="43"/>
        <v>54581.828570653823</v>
      </c>
      <c r="J84" s="41">
        <f t="shared" si="43"/>
        <v>59958.785148394039</v>
      </c>
      <c r="L84" s="116"/>
    </row>
    <row r="85" spans="2:12" ht="12.95" customHeight="1" x14ac:dyDescent="0.15">
      <c r="B85" s="35"/>
      <c r="C85" s="36"/>
      <c r="D85" s="39" t="s">
        <v>67</v>
      </c>
      <c r="E85" s="37">
        <v>12499</v>
      </c>
      <c r="F85" s="37">
        <v>10405.790000000001</v>
      </c>
      <c r="G85" s="37">
        <v>5297</v>
      </c>
      <c r="H85" s="37">
        <v>15351</v>
      </c>
      <c r="I85" s="37">
        <v>15896</v>
      </c>
      <c r="J85" s="38">
        <v>15761</v>
      </c>
      <c r="L85" s="116"/>
    </row>
    <row r="86" spans="2:12" ht="12.95" customHeight="1" x14ac:dyDescent="0.15">
      <c r="B86" s="35"/>
      <c r="C86" s="36"/>
      <c r="D86" s="39" t="s">
        <v>68</v>
      </c>
      <c r="E86" s="37">
        <v>1634</v>
      </c>
      <c r="F86" s="40"/>
      <c r="G86" s="40"/>
      <c r="H86" s="40"/>
      <c r="I86" s="40"/>
      <c r="J86" s="41"/>
      <c r="L86" s="116"/>
    </row>
    <row r="87" spans="2:12" ht="12.95" customHeight="1" x14ac:dyDescent="0.15">
      <c r="B87" s="35"/>
      <c r="C87" s="36"/>
      <c r="D87" s="39" t="s">
        <v>69</v>
      </c>
      <c r="E87" s="37">
        <v>4502</v>
      </c>
      <c r="F87" s="40">
        <f>F$90*$E87/SUM($E$75,$E$77,$E$83:$E$84,$E$87:$E$89)</f>
        <v>5013.8610151444627</v>
      </c>
      <c r="G87" s="40">
        <f t="shared" ref="F87:J89" si="44">G$90*$E87/SUM($E$75,$E$77,$E$83:$E$84,$E$87:$E$89)</f>
        <v>3973.200303702733</v>
      </c>
      <c r="H87" s="40">
        <f t="shared" si="44"/>
        <v>9845.5422946729996</v>
      </c>
      <c r="I87" s="40">
        <f t="shared" si="44"/>
        <v>13737.764422490272</v>
      </c>
      <c r="J87" s="41">
        <f t="shared" si="44"/>
        <v>15091.096927269522</v>
      </c>
      <c r="L87" s="116"/>
    </row>
    <row r="88" spans="2:12" ht="12.95" customHeight="1" x14ac:dyDescent="0.15">
      <c r="B88" s="35"/>
      <c r="C88" s="36"/>
      <c r="D88" s="39" t="s">
        <v>28</v>
      </c>
      <c r="E88" s="37">
        <v>16402</v>
      </c>
      <c r="F88" s="40">
        <f>F$90*$E88/SUM($E$75,$E$77,$E$83:$E$84,$E$87:$E$89)</f>
        <v>18266.847705552969</v>
      </c>
      <c r="G88" s="40">
        <f t="shared" si="44"/>
        <v>14475.44011135767</v>
      </c>
      <c r="H88" s="40">
        <f t="shared" si="44"/>
        <v>35869.965508046764</v>
      </c>
      <c r="I88" s="40">
        <f t="shared" si="44"/>
        <v>50050.38028824643</v>
      </c>
      <c r="J88" s="41">
        <f t="shared" si="44"/>
        <v>54980.935539998827</v>
      </c>
      <c r="L88" s="116"/>
    </row>
    <row r="89" spans="2:12" ht="12.95" customHeight="1" x14ac:dyDescent="0.15">
      <c r="B89" s="35"/>
      <c r="C89" s="36"/>
      <c r="D89" s="39" t="s">
        <v>70</v>
      </c>
      <c r="E89" s="37">
        <v>53232</v>
      </c>
      <c r="F89" s="40">
        <f>F$90*$E89/SUM($E$75,$E$77,$E$83:$E$84,$E$87:$E$89)</f>
        <v>59284.284664187035</v>
      </c>
      <c r="G89" s="40">
        <f t="shared" si="44"/>
        <v>46979.431045469544</v>
      </c>
      <c r="H89" s="40">
        <f t="shared" si="44"/>
        <v>116414.46189027835</v>
      </c>
      <c r="I89" s="40">
        <f t="shared" si="44"/>
        <v>162436.40065259932</v>
      </c>
      <c r="J89" s="41">
        <f t="shared" si="44"/>
        <v>178438.31000275683</v>
      </c>
      <c r="L89" s="116"/>
    </row>
    <row r="90" spans="2:12" ht="12.95" customHeight="1" x14ac:dyDescent="0.15">
      <c r="B90" s="35"/>
      <c r="C90" s="36"/>
      <c r="D90" s="110" t="s">
        <v>100</v>
      </c>
      <c r="E90" s="37"/>
      <c r="F90" s="37">
        <v>246426.48</v>
      </c>
      <c r="G90" s="37">
        <v>195279</v>
      </c>
      <c r="H90" s="37">
        <v>483899</v>
      </c>
      <c r="I90" s="37">
        <v>675198</v>
      </c>
      <c r="J90" s="38">
        <v>741713</v>
      </c>
      <c r="L90" s="116"/>
    </row>
    <row r="91" spans="2:12" ht="12.95" customHeight="1" x14ac:dyDescent="0.15">
      <c r="B91" s="42"/>
      <c r="C91" s="43"/>
      <c r="D91" s="43" t="s">
        <v>71</v>
      </c>
      <c r="E91" s="47">
        <v>538358</v>
      </c>
      <c r="F91" s="47">
        <v>320784.05900000001</v>
      </c>
      <c r="G91" s="47">
        <v>269727</v>
      </c>
      <c r="H91" s="47">
        <v>675417</v>
      </c>
      <c r="I91" s="47">
        <v>931688</v>
      </c>
      <c r="J91" s="48">
        <v>1010760</v>
      </c>
      <c r="L91" s="116"/>
    </row>
  </sheetData>
  <sheetProtection sheet="1" objects="1" scenarios="1"/>
  <phoneticPr fontId="4"/>
  <dataValidations count="1">
    <dataValidation type="list" allowBlank="1" showInputMessage="1" showErrorMessage="1" sqref="C48:C68" xr:uid="{00000000-0002-0000-0100-000000000000}">
      <formula1>$C$5:$C$43</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4.9989318521683403E-2"/>
  </sheetPr>
  <dimension ref="B1:J91"/>
  <sheetViews>
    <sheetView topLeftCell="A25" zoomScaleNormal="100" workbookViewId="0">
      <pane xSplit="4" topLeftCell="E1" activePane="topRight" state="frozen"/>
      <selection pane="topRight" activeCell="N33" sqref="N33"/>
    </sheetView>
  </sheetViews>
  <sheetFormatPr defaultColWidth="8.625" defaultRowHeight="12.95" customHeight="1" x14ac:dyDescent="0.15"/>
  <cols>
    <col min="1" max="1" width="1.625" style="1" customWidth="1"/>
    <col min="2" max="2" width="10.625" style="1" customWidth="1"/>
    <col min="3" max="3" width="22.625" style="1" customWidth="1"/>
    <col min="4" max="4" width="20.625" style="1" customWidth="1"/>
    <col min="5" max="10" width="10.625" style="1" customWidth="1"/>
    <col min="11" max="16384" width="8.625" style="1"/>
  </cols>
  <sheetData>
    <row r="1" spans="2:10" ht="20.100000000000001" customHeight="1" x14ac:dyDescent="0.15">
      <c r="B1" s="109" t="str">
        <f>入力・結果!B1</f>
        <v>鳥取県観光消費額試算ファイル ver.1.00</v>
      </c>
    </row>
    <row r="2" spans="2:10" ht="20.100000000000001" customHeight="1" x14ac:dyDescent="0.15">
      <c r="B2" s="2" t="s">
        <v>83</v>
      </c>
    </row>
    <row r="3" spans="2:10" ht="12.95" customHeight="1" x14ac:dyDescent="0.15">
      <c r="B3" s="3" t="s">
        <v>0</v>
      </c>
    </row>
    <row r="4" spans="2:10" ht="27.95" customHeight="1" x14ac:dyDescent="0.15">
      <c r="B4" s="4" t="s">
        <v>31</v>
      </c>
      <c r="C4" s="5" t="s">
        <v>32</v>
      </c>
      <c r="D4" s="6"/>
      <c r="E4" s="111"/>
      <c r="F4" s="111">
        <f>県外・宿泊!F4</f>
        <v>2020</v>
      </c>
      <c r="G4" s="111">
        <f>県外・宿泊!G4</f>
        <v>2021</v>
      </c>
      <c r="H4" s="111">
        <f>県外・宿泊!H4</f>
        <v>2022</v>
      </c>
      <c r="I4" s="111">
        <f>県外・宿泊!I4</f>
        <v>2023</v>
      </c>
      <c r="J4" s="113">
        <f>県外・宿泊!J4</f>
        <v>2024</v>
      </c>
    </row>
    <row r="5" spans="2:10" ht="12.95" customHeight="1" x14ac:dyDescent="0.15">
      <c r="B5" s="7" t="str">
        <f>入力・結果!I6</f>
        <v>01</v>
      </c>
      <c r="C5" s="8" t="str">
        <f>入力・結果!J6</f>
        <v>農業</v>
      </c>
      <c r="D5" s="9"/>
      <c r="E5" s="10"/>
      <c r="F5" s="10">
        <f t="shared" ref="E5:J14" si="0">SUMIF($B$48:$B$68,$B5,F$48:F$68)</f>
        <v>211.31039046017824</v>
      </c>
      <c r="G5" s="10">
        <f t="shared" si="0"/>
        <v>147.18117037561925</v>
      </c>
      <c r="H5" s="10">
        <f t="shared" si="0"/>
        <v>138.90712665878038</v>
      </c>
      <c r="I5" s="10">
        <f t="shared" si="0"/>
        <v>139.29860196039735</v>
      </c>
      <c r="J5" s="9">
        <f t="shared" si="0"/>
        <v>166.22708798448619</v>
      </c>
    </row>
    <row r="6" spans="2:10" ht="12.95" customHeight="1" x14ac:dyDescent="0.15">
      <c r="B6" s="11" t="str">
        <f>入力・結果!I7</f>
        <v>02</v>
      </c>
      <c r="C6" s="12" t="str">
        <f>入力・結果!J7</f>
        <v>林業</v>
      </c>
      <c r="D6" s="13"/>
      <c r="E6" s="14"/>
      <c r="F6" s="14">
        <f t="shared" si="0"/>
        <v>0</v>
      </c>
      <c r="G6" s="14">
        <f t="shared" si="0"/>
        <v>0</v>
      </c>
      <c r="H6" s="14">
        <f t="shared" si="0"/>
        <v>0</v>
      </c>
      <c r="I6" s="14">
        <f t="shared" si="0"/>
        <v>0</v>
      </c>
      <c r="J6" s="13">
        <f t="shared" si="0"/>
        <v>0</v>
      </c>
    </row>
    <row r="7" spans="2:10" ht="12.95" customHeight="1" x14ac:dyDescent="0.15">
      <c r="B7" s="11" t="str">
        <f>入力・結果!I8</f>
        <v>03</v>
      </c>
      <c r="C7" s="12" t="str">
        <f>入力・結果!J8</f>
        <v>漁業</v>
      </c>
      <c r="D7" s="13"/>
      <c r="E7" s="14"/>
      <c r="F7" s="14">
        <f t="shared" si="0"/>
        <v>121.2452890548827</v>
      </c>
      <c r="G7" s="14">
        <f t="shared" si="0"/>
        <v>176.00640489037306</v>
      </c>
      <c r="H7" s="14">
        <f t="shared" si="0"/>
        <v>92.368186679223911</v>
      </c>
      <c r="I7" s="14">
        <f t="shared" si="0"/>
        <v>108.52409305222906</v>
      </c>
      <c r="J7" s="13">
        <f t="shared" si="0"/>
        <v>107.52776585353615</v>
      </c>
    </row>
    <row r="8" spans="2:10" ht="12.95" customHeight="1" x14ac:dyDescent="0.15">
      <c r="B8" s="11" t="str">
        <f>入力・結果!I9</f>
        <v>04</v>
      </c>
      <c r="C8" s="12" t="str">
        <f>入力・結果!J9</f>
        <v>鉱業</v>
      </c>
      <c r="D8" s="13"/>
      <c r="E8" s="14"/>
      <c r="F8" s="14">
        <f t="shared" si="0"/>
        <v>0</v>
      </c>
      <c r="G8" s="14">
        <f t="shared" si="0"/>
        <v>0</v>
      </c>
      <c r="H8" s="14">
        <f t="shared" si="0"/>
        <v>0</v>
      </c>
      <c r="I8" s="14">
        <f t="shared" si="0"/>
        <v>0</v>
      </c>
      <c r="J8" s="13">
        <f t="shared" si="0"/>
        <v>0</v>
      </c>
    </row>
    <row r="9" spans="2:10" ht="12.95" customHeight="1" x14ac:dyDescent="0.15">
      <c r="B9" s="11" t="str">
        <f>入力・結果!I10</f>
        <v>05</v>
      </c>
      <c r="C9" s="12" t="str">
        <f>入力・結果!J10</f>
        <v>飲食料品</v>
      </c>
      <c r="D9" s="13"/>
      <c r="E9" s="14"/>
      <c r="F9" s="14">
        <f t="shared" si="0"/>
        <v>928.84264096489164</v>
      </c>
      <c r="G9" s="14">
        <f t="shared" si="0"/>
        <v>653.08232660726367</v>
      </c>
      <c r="H9" s="14">
        <f t="shared" si="0"/>
        <v>835.28487693682735</v>
      </c>
      <c r="I9" s="14">
        <f t="shared" si="0"/>
        <v>865.6095629878223</v>
      </c>
      <c r="J9" s="13">
        <f t="shared" si="0"/>
        <v>910.29758990332607</v>
      </c>
    </row>
    <row r="10" spans="2:10" ht="12.95" customHeight="1" x14ac:dyDescent="0.15">
      <c r="B10" s="15" t="str">
        <f>入力・結果!I11</f>
        <v>06</v>
      </c>
      <c r="C10" s="16" t="str">
        <f>入力・結果!J11</f>
        <v>繊維製品</v>
      </c>
      <c r="D10" s="17"/>
      <c r="E10" s="18"/>
      <c r="F10" s="18">
        <f t="shared" si="0"/>
        <v>263.51799367927788</v>
      </c>
      <c r="G10" s="18">
        <f t="shared" si="0"/>
        <v>174.86422102751919</v>
      </c>
      <c r="H10" s="18">
        <f t="shared" si="0"/>
        <v>210.90448771155897</v>
      </c>
      <c r="I10" s="18">
        <f t="shared" si="0"/>
        <v>196.59415022639288</v>
      </c>
      <c r="J10" s="17">
        <f t="shared" si="0"/>
        <v>213.65964991195014</v>
      </c>
    </row>
    <row r="11" spans="2:10" ht="12.95" customHeight="1" x14ac:dyDescent="0.15">
      <c r="B11" s="11" t="str">
        <f>入力・結果!I12</f>
        <v>07</v>
      </c>
      <c r="C11" s="12" t="str">
        <f>入力・結果!J12</f>
        <v>パルプ・紙・木製品</v>
      </c>
      <c r="D11" s="13"/>
      <c r="E11" s="14"/>
      <c r="F11" s="14">
        <f t="shared" si="0"/>
        <v>59.252202422925436</v>
      </c>
      <c r="G11" s="14">
        <f t="shared" si="0"/>
        <v>45.093860437406818</v>
      </c>
      <c r="H11" s="14">
        <f t="shared" si="0"/>
        <v>52.200525799189876</v>
      </c>
      <c r="I11" s="14">
        <f t="shared" si="0"/>
        <v>56.977588312797529</v>
      </c>
      <c r="J11" s="13">
        <f t="shared" si="0"/>
        <v>61.022916948324202</v>
      </c>
    </row>
    <row r="12" spans="2:10" ht="12.95" customHeight="1" x14ac:dyDescent="0.15">
      <c r="B12" s="11" t="str">
        <f>入力・結果!I13</f>
        <v>08</v>
      </c>
      <c r="C12" s="12" t="str">
        <f>入力・結果!J13</f>
        <v>化学製品</v>
      </c>
      <c r="D12" s="13"/>
      <c r="E12" s="14"/>
      <c r="F12" s="14">
        <f t="shared" si="0"/>
        <v>18.727905838073539</v>
      </c>
      <c r="G12" s="14">
        <f t="shared" si="0"/>
        <v>20.4171099339862</v>
      </c>
      <c r="H12" s="14">
        <f t="shared" si="0"/>
        <v>33.416915672801089</v>
      </c>
      <c r="I12" s="14">
        <f t="shared" si="0"/>
        <v>21.633590676170503</v>
      </c>
      <c r="J12" s="13">
        <f t="shared" si="0"/>
        <v>32.117744518123544</v>
      </c>
    </row>
    <row r="13" spans="2:10" ht="12.95" customHeight="1" x14ac:dyDescent="0.15">
      <c r="B13" s="11" t="str">
        <f>入力・結果!I14</f>
        <v>09</v>
      </c>
      <c r="C13" s="12" t="str">
        <f>入力・結果!J14</f>
        <v>石油・石炭製品</v>
      </c>
      <c r="D13" s="13"/>
      <c r="E13" s="14"/>
      <c r="F13" s="14">
        <f t="shared" si="0"/>
        <v>0</v>
      </c>
      <c r="G13" s="14">
        <f t="shared" si="0"/>
        <v>0</v>
      </c>
      <c r="H13" s="14">
        <f t="shared" si="0"/>
        <v>0</v>
      </c>
      <c r="I13" s="14">
        <f t="shared" si="0"/>
        <v>0</v>
      </c>
      <c r="J13" s="13">
        <f t="shared" si="0"/>
        <v>0</v>
      </c>
    </row>
    <row r="14" spans="2:10" ht="12.95" customHeight="1" x14ac:dyDescent="0.15">
      <c r="B14" s="19" t="str">
        <f>入力・結果!I15</f>
        <v>10</v>
      </c>
      <c r="C14" s="20" t="str">
        <f>入力・結果!J15</f>
        <v>プラスチック・ゴム製品</v>
      </c>
      <c r="D14" s="21"/>
      <c r="E14" s="22"/>
      <c r="F14" s="22">
        <f t="shared" si="0"/>
        <v>0</v>
      </c>
      <c r="G14" s="22">
        <f t="shared" si="0"/>
        <v>0</v>
      </c>
      <c r="H14" s="22">
        <f t="shared" si="0"/>
        <v>0</v>
      </c>
      <c r="I14" s="22">
        <f t="shared" si="0"/>
        <v>0</v>
      </c>
      <c r="J14" s="21">
        <f t="shared" si="0"/>
        <v>0</v>
      </c>
    </row>
    <row r="15" spans="2:10" ht="12.95" customHeight="1" x14ac:dyDescent="0.15">
      <c r="B15" s="11" t="str">
        <f>入力・結果!I16</f>
        <v>11</v>
      </c>
      <c r="C15" s="12" t="str">
        <f>入力・結果!J16</f>
        <v>窯業・土石製品</v>
      </c>
      <c r="D15" s="13"/>
      <c r="E15" s="14"/>
      <c r="F15" s="14">
        <f t="shared" ref="E15:J24" si="1">SUMIF($B$48:$B$68,$B15,F$48:F$68)</f>
        <v>34.99912026686296</v>
      </c>
      <c r="G15" s="14">
        <f t="shared" si="1"/>
        <v>21.146456256049515</v>
      </c>
      <c r="H15" s="14">
        <f t="shared" si="1"/>
        <v>18.817093836729367</v>
      </c>
      <c r="I15" s="14">
        <f t="shared" si="1"/>
        <v>14.301154747049317</v>
      </c>
      <c r="J15" s="13">
        <f t="shared" si="1"/>
        <v>32.765832494430271</v>
      </c>
    </row>
    <row r="16" spans="2:10" ht="12.95" customHeight="1" x14ac:dyDescent="0.15">
      <c r="B16" s="11" t="str">
        <f>入力・結果!I17</f>
        <v>12</v>
      </c>
      <c r="C16" s="12" t="str">
        <f>入力・結果!J17</f>
        <v>鉄鋼</v>
      </c>
      <c r="D16" s="13"/>
      <c r="E16" s="14"/>
      <c r="F16" s="14">
        <f t="shared" si="1"/>
        <v>0</v>
      </c>
      <c r="G16" s="14">
        <f t="shared" si="1"/>
        <v>0</v>
      </c>
      <c r="H16" s="14">
        <f t="shared" si="1"/>
        <v>0</v>
      </c>
      <c r="I16" s="14">
        <f t="shared" si="1"/>
        <v>0</v>
      </c>
      <c r="J16" s="13">
        <f t="shared" si="1"/>
        <v>0</v>
      </c>
    </row>
    <row r="17" spans="2:10" ht="12.95" customHeight="1" x14ac:dyDescent="0.15">
      <c r="B17" s="11" t="str">
        <f>入力・結果!I18</f>
        <v>13</v>
      </c>
      <c r="C17" s="12" t="str">
        <f>入力・結果!J18</f>
        <v>非鉄金属</v>
      </c>
      <c r="D17" s="13"/>
      <c r="E17" s="14"/>
      <c r="F17" s="14">
        <f t="shared" si="1"/>
        <v>0</v>
      </c>
      <c r="G17" s="14">
        <f t="shared" si="1"/>
        <v>0</v>
      </c>
      <c r="H17" s="14">
        <f t="shared" si="1"/>
        <v>0</v>
      </c>
      <c r="I17" s="14">
        <f t="shared" si="1"/>
        <v>0</v>
      </c>
      <c r="J17" s="13">
        <f t="shared" si="1"/>
        <v>0</v>
      </c>
    </row>
    <row r="18" spans="2:10" ht="12.95" customHeight="1" x14ac:dyDescent="0.15">
      <c r="B18" s="11" t="str">
        <f>入力・結果!I19</f>
        <v>14</v>
      </c>
      <c r="C18" s="12" t="str">
        <f>入力・結果!J19</f>
        <v>金属製品</v>
      </c>
      <c r="D18" s="13"/>
      <c r="E18" s="14"/>
      <c r="F18" s="14">
        <f t="shared" si="1"/>
        <v>0</v>
      </c>
      <c r="G18" s="14">
        <f t="shared" si="1"/>
        <v>0</v>
      </c>
      <c r="H18" s="14">
        <f t="shared" si="1"/>
        <v>0</v>
      </c>
      <c r="I18" s="14">
        <f t="shared" si="1"/>
        <v>0</v>
      </c>
      <c r="J18" s="13">
        <f t="shared" si="1"/>
        <v>0</v>
      </c>
    </row>
    <row r="19" spans="2:10" ht="12.95" customHeight="1" x14ac:dyDescent="0.15">
      <c r="B19" s="11" t="str">
        <f>入力・結果!I20</f>
        <v>15</v>
      </c>
      <c r="C19" s="12" t="str">
        <f>入力・結果!J20</f>
        <v>はん用機械</v>
      </c>
      <c r="D19" s="13"/>
      <c r="E19" s="14"/>
      <c r="F19" s="14">
        <f t="shared" si="1"/>
        <v>0</v>
      </c>
      <c r="G19" s="14">
        <f t="shared" si="1"/>
        <v>0</v>
      </c>
      <c r="H19" s="14">
        <f t="shared" si="1"/>
        <v>0</v>
      </c>
      <c r="I19" s="14">
        <f t="shared" si="1"/>
        <v>0</v>
      </c>
      <c r="J19" s="13">
        <f t="shared" si="1"/>
        <v>0</v>
      </c>
    </row>
    <row r="20" spans="2:10" ht="12.95" customHeight="1" x14ac:dyDescent="0.15">
      <c r="B20" s="15" t="str">
        <f>入力・結果!I21</f>
        <v>16</v>
      </c>
      <c r="C20" s="16" t="str">
        <f>入力・結果!J21</f>
        <v>生産用機械</v>
      </c>
      <c r="D20" s="17"/>
      <c r="E20" s="18"/>
      <c r="F20" s="18">
        <f t="shared" si="1"/>
        <v>0</v>
      </c>
      <c r="G20" s="18">
        <f t="shared" si="1"/>
        <v>0</v>
      </c>
      <c r="H20" s="18">
        <f t="shared" si="1"/>
        <v>0</v>
      </c>
      <c r="I20" s="18">
        <f t="shared" si="1"/>
        <v>0</v>
      </c>
      <c r="J20" s="17">
        <f t="shared" si="1"/>
        <v>0</v>
      </c>
    </row>
    <row r="21" spans="2:10" ht="12.95" customHeight="1" x14ac:dyDescent="0.15">
      <c r="B21" s="11" t="str">
        <f>入力・結果!I22</f>
        <v>17</v>
      </c>
      <c r="C21" s="12" t="str">
        <f>入力・結果!J22</f>
        <v>業務用機械</v>
      </c>
      <c r="D21" s="13"/>
      <c r="E21" s="14"/>
      <c r="F21" s="14">
        <f t="shared" si="1"/>
        <v>0</v>
      </c>
      <c r="G21" s="14">
        <f t="shared" si="1"/>
        <v>0</v>
      </c>
      <c r="H21" s="14">
        <f t="shared" si="1"/>
        <v>0</v>
      </c>
      <c r="I21" s="14">
        <f t="shared" si="1"/>
        <v>0</v>
      </c>
      <c r="J21" s="13">
        <f t="shared" si="1"/>
        <v>0</v>
      </c>
    </row>
    <row r="22" spans="2:10" ht="12.95" customHeight="1" x14ac:dyDescent="0.15">
      <c r="B22" s="11" t="str">
        <f>入力・結果!I23</f>
        <v>18</v>
      </c>
      <c r="C22" s="12" t="str">
        <f>入力・結果!J23</f>
        <v>電子部品</v>
      </c>
      <c r="D22" s="13"/>
      <c r="E22" s="14"/>
      <c r="F22" s="14">
        <f t="shared" si="1"/>
        <v>0</v>
      </c>
      <c r="G22" s="14">
        <f t="shared" si="1"/>
        <v>0</v>
      </c>
      <c r="H22" s="14">
        <f t="shared" si="1"/>
        <v>0</v>
      </c>
      <c r="I22" s="14">
        <f t="shared" si="1"/>
        <v>0</v>
      </c>
      <c r="J22" s="13">
        <f t="shared" si="1"/>
        <v>0</v>
      </c>
    </row>
    <row r="23" spans="2:10" ht="12.95" customHeight="1" x14ac:dyDescent="0.15">
      <c r="B23" s="11" t="str">
        <f>入力・結果!I24</f>
        <v>19</v>
      </c>
      <c r="C23" s="12" t="str">
        <f>入力・結果!J24</f>
        <v>電気機械</v>
      </c>
      <c r="D23" s="13"/>
      <c r="E23" s="14"/>
      <c r="F23" s="14">
        <f t="shared" si="1"/>
        <v>30.345252101949267</v>
      </c>
      <c r="G23" s="14">
        <f t="shared" si="1"/>
        <v>23.094239661440511</v>
      </c>
      <c r="H23" s="14">
        <f t="shared" si="1"/>
        <v>26.733826768569852</v>
      </c>
      <c r="I23" s="14">
        <f t="shared" si="1"/>
        <v>29.180337790177184</v>
      </c>
      <c r="J23" s="13">
        <f t="shared" si="1"/>
        <v>31.252100733334814</v>
      </c>
    </row>
    <row r="24" spans="2:10" ht="12.95" customHeight="1" x14ac:dyDescent="0.15">
      <c r="B24" s="19" t="str">
        <f>入力・結果!I25</f>
        <v>20</v>
      </c>
      <c r="C24" s="20" t="str">
        <f>入力・結果!J25</f>
        <v>情報通信機器</v>
      </c>
      <c r="D24" s="21"/>
      <c r="E24" s="22"/>
      <c r="F24" s="22">
        <f t="shared" si="1"/>
        <v>0</v>
      </c>
      <c r="G24" s="22">
        <f t="shared" si="1"/>
        <v>0</v>
      </c>
      <c r="H24" s="22">
        <f t="shared" si="1"/>
        <v>0</v>
      </c>
      <c r="I24" s="22">
        <f t="shared" si="1"/>
        <v>0</v>
      </c>
      <c r="J24" s="21">
        <f t="shared" si="1"/>
        <v>0</v>
      </c>
    </row>
    <row r="25" spans="2:10" ht="12.95" customHeight="1" x14ac:dyDescent="0.15">
      <c r="B25" s="11" t="str">
        <f>入力・結果!I26</f>
        <v>21</v>
      </c>
      <c r="C25" s="12" t="str">
        <f>入力・結果!J26</f>
        <v>輸送機械</v>
      </c>
      <c r="D25" s="13"/>
      <c r="E25" s="14"/>
      <c r="F25" s="14">
        <f t="shared" ref="E25:J34" si="2">SUMIF($B$48:$B$68,$B25,F$48:F$68)</f>
        <v>0</v>
      </c>
      <c r="G25" s="14">
        <f t="shared" si="2"/>
        <v>0</v>
      </c>
      <c r="H25" s="14">
        <f t="shared" si="2"/>
        <v>0</v>
      </c>
      <c r="I25" s="14">
        <f t="shared" si="2"/>
        <v>0</v>
      </c>
      <c r="J25" s="13">
        <f t="shared" si="2"/>
        <v>0</v>
      </c>
    </row>
    <row r="26" spans="2:10" ht="12.95" customHeight="1" x14ac:dyDescent="0.15">
      <c r="B26" s="11" t="str">
        <f>入力・結果!I27</f>
        <v>22</v>
      </c>
      <c r="C26" s="12" t="str">
        <f>入力・結果!J27</f>
        <v>その他の製造工業製品</v>
      </c>
      <c r="D26" s="13"/>
      <c r="E26" s="14"/>
      <c r="F26" s="14">
        <f t="shared" si="2"/>
        <v>354.90861773629916</v>
      </c>
      <c r="G26" s="14">
        <f t="shared" si="2"/>
        <v>259.53982853651519</v>
      </c>
      <c r="H26" s="14">
        <f t="shared" si="2"/>
        <v>364.45822520450616</v>
      </c>
      <c r="I26" s="14">
        <f t="shared" si="2"/>
        <v>350.19579762384126</v>
      </c>
      <c r="J26" s="13">
        <f t="shared" si="2"/>
        <v>375.43691526749745</v>
      </c>
    </row>
    <row r="27" spans="2:10" ht="12.95" customHeight="1" x14ac:dyDescent="0.15">
      <c r="B27" s="11" t="str">
        <f>入力・結果!I28</f>
        <v>23</v>
      </c>
      <c r="C27" s="12" t="str">
        <f>入力・結果!J28</f>
        <v>建設</v>
      </c>
      <c r="D27" s="13"/>
      <c r="E27" s="14"/>
      <c r="F27" s="14">
        <f t="shared" si="2"/>
        <v>0</v>
      </c>
      <c r="G27" s="14">
        <f t="shared" si="2"/>
        <v>0</v>
      </c>
      <c r="H27" s="14">
        <f t="shared" si="2"/>
        <v>0</v>
      </c>
      <c r="I27" s="14">
        <f t="shared" si="2"/>
        <v>0</v>
      </c>
      <c r="J27" s="13">
        <f t="shared" si="2"/>
        <v>0</v>
      </c>
    </row>
    <row r="28" spans="2:10" ht="12.95" customHeight="1" x14ac:dyDescent="0.15">
      <c r="B28" s="11" t="str">
        <f>入力・結果!I29</f>
        <v>24</v>
      </c>
      <c r="C28" s="12" t="str">
        <f>入力・結果!J29</f>
        <v>電気・ガス・熱供給</v>
      </c>
      <c r="D28" s="13"/>
      <c r="E28" s="14"/>
      <c r="F28" s="14">
        <f t="shared" si="2"/>
        <v>0</v>
      </c>
      <c r="G28" s="14">
        <f t="shared" si="2"/>
        <v>0</v>
      </c>
      <c r="H28" s="14">
        <f t="shared" si="2"/>
        <v>0</v>
      </c>
      <c r="I28" s="14">
        <f t="shared" si="2"/>
        <v>0</v>
      </c>
      <c r="J28" s="13">
        <f t="shared" si="2"/>
        <v>0</v>
      </c>
    </row>
    <row r="29" spans="2:10" ht="12.95" customHeight="1" x14ac:dyDescent="0.15">
      <c r="B29" s="11" t="str">
        <f>入力・結果!I30</f>
        <v>25</v>
      </c>
      <c r="C29" s="12" t="str">
        <f>入力・結果!J30</f>
        <v>水道</v>
      </c>
      <c r="D29" s="13"/>
      <c r="E29" s="14"/>
      <c r="F29" s="14">
        <f t="shared" si="2"/>
        <v>0</v>
      </c>
      <c r="G29" s="14">
        <f t="shared" si="2"/>
        <v>0</v>
      </c>
      <c r="H29" s="14">
        <f t="shared" si="2"/>
        <v>0</v>
      </c>
      <c r="I29" s="14">
        <f t="shared" si="2"/>
        <v>0</v>
      </c>
      <c r="J29" s="13">
        <f t="shared" si="2"/>
        <v>0</v>
      </c>
    </row>
    <row r="30" spans="2:10" ht="12.95" customHeight="1" x14ac:dyDescent="0.15">
      <c r="B30" s="15" t="str">
        <f>入力・結果!I31</f>
        <v>26</v>
      </c>
      <c r="C30" s="16" t="str">
        <f>入力・結果!J31</f>
        <v>廃棄物処理</v>
      </c>
      <c r="D30" s="17"/>
      <c r="E30" s="18"/>
      <c r="F30" s="18">
        <f t="shared" si="2"/>
        <v>0</v>
      </c>
      <c r="G30" s="18">
        <f t="shared" si="2"/>
        <v>0</v>
      </c>
      <c r="H30" s="18">
        <f t="shared" si="2"/>
        <v>0</v>
      </c>
      <c r="I30" s="18">
        <f t="shared" si="2"/>
        <v>0</v>
      </c>
      <c r="J30" s="17">
        <f t="shared" si="2"/>
        <v>0</v>
      </c>
    </row>
    <row r="31" spans="2:10" ht="12.95" customHeight="1" x14ac:dyDescent="0.15">
      <c r="B31" s="11" t="str">
        <f>入力・結果!I32</f>
        <v>27</v>
      </c>
      <c r="C31" s="12" t="str">
        <f>入力・結果!J32</f>
        <v>商業</v>
      </c>
      <c r="D31" s="13"/>
      <c r="E31" s="14"/>
      <c r="F31" s="14">
        <f t="shared" si="2"/>
        <v>0</v>
      </c>
      <c r="G31" s="14">
        <f t="shared" si="2"/>
        <v>0</v>
      </c>
      <c r="H31" s="14">
        <f t="shared" si="2"/>
        <v>0</v>
      </c>
      <c r="I31" s="14">
        <f t="shared" si="2"/>
        <v>0</v>
      </c>
      <c r="J31" s="13">
        <f t="shared" si="2"/>
        <v>0</v>
      </c>
    </row>
    <row r="32" spans="2:10" ht="12.95" customHeight="1" x14ac:dyDescent="0.15">
      <c r="B32" s="11" t="str">
        <f>入力・結果!I33</f>
        <v>28</v>
      </c>
      <c r="C32" s="12" t="str">
        <f>入力・結果!J33</f>
        <v>金融・保険</v>
      </c>
      <c r="D32" s="13"/>
      <c r="E32" s="14"/>
      <c r="F32" s="14">
        <f t="shared" si="2"/>
        <v>0</v>
      </c>
      <c r="G32" s="14">
        <f t="shared" si="2"/>
        <v>0</v>
      </c>
      <c r="H32" s="14">
        <f t="shared" si="2"/>
        <v>0</v>
      </c>
      <c r="I32" s="14">
        <f t="shared" si="2"/>
        <v>0</v>
      </c>
      <c r="J32" s="13">
        <f t="shared" si="2"/>
        <v>0</v>
      </c>
    </row>
    <row r="33" spans="2:10" ht="12.95" customHeight="1" x14ac:dyDescent="0.15">
      <c r="B33" s="11" t="str">
        <f>入力・結果!I34</f>
        <v>29</v>
      </c>
      <c r="C33" s="12" t="str">
        <f>入力・結果!J34</f>
        <v>不動産</v>
      </c>
      <c r="D33" s="13"/>
      <c r="E33" s="14"/>
      <c r="F33" s="14">
        <f t="shared" si="2"/>
        <v>0</v>
      </c>
      <c r="G33" s="14">
        <f t="shared" si="2"/>
        <v>0</v>
      </c>
      <c r="H33" s="14">
        <f t="shared" si="2"/>
        <v>0</v>
      </c>
      <c r="I33" s="14">
        <f t="shared" si="2"/>
        <v>0</v>
      </c>
      <c r="J33" s="13">
        <f t="shared" si="2"/>
        <v>0</v>
      </c>
    </row>
    <row r="34" spans="2:10" ht="12.95" customHeight="1" x14ac:dyDescent="0.15">
      <c r="B34" s="19" t="str">
        <f>入力・結果!I35</f>
        <v>30</v>
      </c>
      <c r="C34" s="20" t="str">
        <f>入力・結果!J35</f>
        <v>運輸・郵便</v>
      </c>
      <c r="D34" s="21"/>
      <c r="E34" s="22"/>
      <c r="F34" s="22">
        <f t="shared" si="2"/>
        <v>1018.6425755584756</v>
      </c>
      <c r="G34" s="22">
        <f t="shared" si="2"/>
        <v>946.40356394129981</v>
      </c>
      <c r="H34" s="22">
        <f t="shared" si="2"/>
        <v>957.55</v>
      </c>
      <c r="I34" s="22">
        <f t="shared" si="2"/>
        <v>1071.788626609442</v>
      </c>
      <c r="J34" s="21">
        <f t="shared" si="2"/>
        <v>1127.1681329423266</v>
      </c>
    </row>
    <row r="35" spans="2:10" ht="12.95" customHeight="1" x14ac:dyDescent="0.15">
      <c r="B35" s="15" t="str">
        <f>入力・結果!I36</f>
        <v>31</v>
      </c>
      <c r="C35" s="16" t="str">
        <f>入力・結果!J36</f>
        <v>情報通信</v>
      </c>
      <c r="D35" s="17"/>
      <c r="E35" s="18"/>
      <c r="F35" s="18">
        <f t="shared" ref="E35:J43" si="3">SUMIF($B$48:$B$68,$B35,F$48:F$68)</f>
        <v>0</v>
      </c>
      <c r="G35" s="18">
        <f t="shared" si="3"/>
        <v>0</v>
      </c>
      <c r="H35" s="18">
        <f t="shared" si="3"/>
        <v>0</v>
      </c>
      <c r="I35" s="18">
        <f t="shared" si="3"/>
        <v>0</v>
      </c>
      <c r="J35" s="17">
        <f t="shared" si="3"/>
        <v>0</v>
      </c>
    </row>
    <row r="36" spans="2:10" ht="12.95" customHeight="1" x14ac:dyDescent="0.15">
      <c r="B36" s="11" t="str">
        <f>入力・結果!I37</f>
        <v>32</v>
      </c>
      <c r="C36" s="12" t="str">
        <f>入力・結果!J37</f>
        <v>公務</v>
      </c>
      <c r="D36" s="13"/>
      <c r="E36" s="14"/>
      <c r="F36" s="14">
        <f t="shared" si="3"/>
        <v>0</v>
      </c>
      <c r="G36" s="14">
        <f t="shared" si="3"/>
        <v>0</v>
      </c>
      <c r="H36" s="14">
        <f t="shared" si="3"/>
        <v>0</v>
      </c>
      <c r="I36" s="14">
        <f t="shared" si="3"/>
        <v>0</v>
      </c>
      <c r="J36" s="13">
        <f t="shared" si="3"/>
        <v>0</v>
      </c>
    </row>
    <row r="37" spans="2:10" ht="12.95" customHeight="1" x14ac:dyDescent="0.15">
      <c r="B37" s="11" t="str">
        <f>入力・結果!I38</f>
        <v>33</v>
      </c>
      <c r="C37" s="12" t="str">
        <f>入力・結果!J38</f>
        <v>教育・研究</v>
      </c>
      <c r="D37" s="13"/>
      <c r="E37" s="14"/>
      <c r="F37" s="14">
        <f t="shared" si="3"/>
        <v>0</v>
      </c>
      <c r="G37" s="14">
        <f t="shared" si="3"/>
        <v>0</v>
      </c>
      <c r="H37" s="14">
        <f t="shared" si="3"/>
        <v>0</v>
      </c>
      <c r="I37" s="14">
        <f t="shared" si="3"/>
        <v>0</v>
      </c>
      <c r="J37" s="13">
        <f t="shared" si="3"/>
        <v>0</v>
      </c>
    </row>
    <row r="38" spans="2:10" ht="12.95" customHeight="1" x14ac:dyDescent="0.15">
      <c r="B38" s="11" t="str">
        <f>入力・結果!I39</f>
        <v>34</v>
      </c>
      <c r="C38" s="12" t="str">
        <f>入力・結果!J39</f>
        <v>医療・福祉</v>
      </c>
      <c r="D38" s="13"/>
      <c r="E38" s="14"/>
      <c r="F38" s="14">
        <f t="shared" si="3"/>
        <v>0</v>
      </c>
      <c r="G38" s="14">
        <f t="shared" si="3"/>
        <v>0</v>
      </c>
      <c r="H38" s="14">
        <f t="shared" si="3"/>
        <v>0</v>
      </c>
      <c r="I38" s="14">
        <f t="shared" si="3"/>
        <v>0</v>
      </c>
      <c r="J38" s="13">
        <f t="shared" si="3"/>
        <v>0</v>
      </c>
    </row>
    <row r="39" spans="2:10" ht="12.95" customHeight="1" x14ac:dyDescent="0.15">
      <c r="B39" s="19" t="str">
        <f>入力・結果!I40</f>
        <v>35</v>
      </c>
      <c r="C39" s="20" t="str">
        <f>入力・結果!J40</f>
        <v>他に分類されない会員制団体</v>
      </c>
      <c r="D39" s="21"/>
      <c r="E39" s="22"/>
      <c r="F39" s="22">
        <f t="shared" si="3"/>
        <v>0</v>
      </c>
      <c r="G39" s="22">
        <f t="shared" si="3"/>
        <v>0</v>
      </c>
      <c r="H39" s="22">
        <f t="shared" si="3"/>
        <v>0</v>
      </c>
      <c r="I39" s="22">
        <f t="shared" si="3"/>
        <v>0</v>
      </c>
      <c r="J39" s="21">
        <f t="shared" si="3"/>
        <v>0</v>
      </c>
    </row>
    <row r="40" spans="2:10" ht="12.95" customHeight="1" x14ac:dyDescent="0.15">
      <c r="B40" s="11" t="str">
        <f>入力・結果!I41</f>
        <v>36</v>
      </c>
      <c r="C40" s="12" t="str">
        <f>入力・結果!J41</f>
        <v>対事業所サービス</v>
      </c>
      <c r="D40" s="13"/>
      <c r="E40" s="14"/>
      <c r="F40" s="14">
        <f t="shared" si="3"/>
        <v>0</v>
      </c>
      <c r="G40" s="14">
        <f t="shared" si="3"/>
        <v>0</v>
      </c>
      <c r="H40" s="14">
        <f t="shared" si="3"/>
        <v>0</v>
      </c>
      <c r="I40" s="14">
        <f t="shared" si="3"/>
        <v>0</v>
      </c>
      <c r="J40" s="13">
        <f t="shared" si="3"/>
        <v>0</v>
      </c>
    </row>
    <row r="41" spans="2:10" ht="12.95" customHeight="1" x14ac:dyDescent="0.15">
      <c r="B41" s="11" t="str">
        <f>入力・結果!I42</f>
        <v>37</v>
      </c>
      <c r="C41" s="12" t="str">
        <f>入力・結果!J42</f>
        <v>対個人サービス</v>
      </c>
      <c r="D41" s="13"/>
      <c r="E41" s="14"/>
      <c r="F41" s="14">
        <f t="shared" si="3"/>
        <v>3482.7730579082991</v>
      </c>
      <c r="G41" s="14">
        <f t="shared" si="3"/>
        <v>2832.2047555211352</v>
      </c>
      <c r="H41" s="14">
        <f t="shared" si="3"/>
        <v>3245.3123931307041</v>
      </c>
      <c r="I41" s="14">
        <f t="shared" si="3"/>
        <v>3251.9887706917916</v>
      </c>
      <c r="J41" s="13">
        <f t="shared" si="3"/>
        <v>3586.785798121964</v>
      </c>
    </row>
    <row r="42" spans="2:10" ht="12.95" customHeight="1" x14ac:dyDescent="0.15">
      <c r="B42" s="11" t="str">
        <f>入力・結果!I43</f>
        <v>38</v>
      </c>
      <c r="C42" s="12" t="str">
        <f>入力・結果!J43</f>
        <v>事務用品</v>
      </c>
      <c r="D42" s="13"/>
      <c r="E42" s="14"/>
      <c r="F42" s="14">
        <f t="shared" si="3"/>
        <v>0</v>
      </c>
      <c r="G42" s="14">
        <f t="shared" si="3"/>
        <v>0</v>
      </c>
      <c r="H42" s="14">
        <f t="shared" si="3"/>
        <v>0</v>
      </c>
      <c r="I42" s="14">
        <f t="shared" si="3"/>
        <v>0</v>
      </c>
      <c r="J42" s="13">
        <f t="shared" si="3"/>
        <v>0</v>
      </c>
    </row>
    <row r="43" spans="2:10" ht="12.95" customHeight="1" x14ac:dyDescent="0.15">
      <c r="B43" s="23" t="str">
        <f>入力・結果!I44</f>
        <v>39</v>
      </c>
      <c r="C43" s="24" t="str">
        <f>入力・結果!J44</f>
        <v>分類不明</v>
      </c>
      <c r="D43" s="25"/>
      <c r="E43" s="26"/>
      <c r="F43" s="26">
        <f t="shared" si="3"/>
        <v>0</v>
      </c>
      <c r="G43" s="26">
        <f t="shared" si="3"/>
        <v>0</v>
      </c>
      <c r="H43" s="26">
        <f t="shared" si="3"/>
        <v>0</v>
      </c>
      <c r="I43" s="26">
        <f t="shared" si="3"/>
        <v>0</v>
      </c>
      <c r="J43" s="25">
        <f t="shared" si="3"/>
        <v>0</v>
      </c>
    </row>
    <row r="44" spans="2:10" ht="12.95" customHeight="1" x14ac:dyDescent="0.15">
      <c r="B44" s="27"/>
      <c r="C44" s="28"/>
      <c r="D44" s="29"/>
      <c r="E44" s="29"/>
      <c r="F44" s="29"/>
      <c r="G44" s="29"/>
      <c r="H44" s="29"/>
      <c r="I44" s="29"/>
      <c r="J44" s="29"/>
    </row>
    <row r="45" spans="2:10" ht="20.100000000000001" customHeight="1" x14ac:dyDescent="0.15">
      <c r="B45" s="2" t="s">
        <v>84</v>
      </c>
    </row>
    <row r="46" spans="2:10" ht="12.95" customHeight="1" x14ac:dyDescent="0.15">
      <c r="B46" s="3" t="s">
        <v>0</v>
      </c>
    </row>
    <row r="47" spans="2:10" ht="27.95" customHeight="1" x14ac:dyDescent="0.15">
      <c r="B47" s="30" t="s">
        <v>31</v>
      </c>
      <c r="C47" s="5" t="s">
        <v>32</v>
      </c>
      <c r="D47" s="31" t="s">
        <v>1</v>
      </c>
      <c r="E47" s="111"/>
      <c r="F47" s="111">
        <f>県外・宿泊!F4</f>
        <v>2020</v>
      </c>
      <c r="G47" s="111">
        <f>県外・宿泊!G4</f>
        <v>2021</v>
      </c>
      <c r="H47" s="111">
        <f>県外・宿泊!H4</f>
        <v>2022</v>
      </c>
      <c r="I47" s="111">
        <f>県外・宿泊!I4</f>
        <v>2023</v>
      </c>
      <c r="J47" s="113">
        <f>県外・宿泊!J4</f>
        <v>2024</v>
      </c>
    </row>
    <row r="48" spans="2:10" ht="12.95" customHeight="1" x14ac:dyDescent="0.15">
      <c r="B48" s="32" t="str">
        <f>IF(C48="","",INDEX($B$5:$C$43,MATCH(C48,$C$5:$C$43,0),1))</f>
        <v>37</v>
      </c>
      <c r="C48" s="33" t="str">
        <f>IF(県外・宿泊!C48="","",県外・宿泊!C48)</f>
        <v>対個人サービス</v>
      </c>
      <c r="D48" s="33" t="s">
        <v>3</v>
      </c>
      <c r="E48" s="115"/>
      <c r="F48" s="118">
        <v>0</v>
      </c>
      <c r="G48" s="118">
        <v>0</v>
      </c>
      <c r="H48" s="118">
        <v>0</v>
      </c>
      <c r="I48" s="118">
        <v>0</v>
      </c>
      <c r="J48" s="119">
        <v>0</v>
      </c>
    </row>
    <row r="49" spans="2:10" ht="12.95" customHeight="1" x14ac:dyDescent="0.15">
      <c r="B49" s="35" t="str">
        <f>IF(C49="","",INDEX($B$5:$C$43,MATCH(C49,$C$5:$C$43,0),1))</f>
        <v>30</v>
      </c>
      <c r="C49" s="36" t="str">
        <f>IF(県外・宿泊!C49="","",県外・宿泊!C49)</f>
        <v>運輸・郵便</v>
      </c>
      <c r="D49" s="36" t="s">
        <v>4</v>
      </c>
      <c r="E49" s="40"/>
      <c r="F49" s="120">
        <v>1018.6425755584756</v>
      </c>
      <c r="G49" s="120">
        <v>946.40356394129981</v>
      </c>
      <c r="H49" s="120">
        <v>957.55</v>
      </c>
      <c r="I49" s="120">
        <v>1071.788626609442</v>
      </c>
      <c r="J49" s="121">
        <v>1127.1681329423266</v>
      </c>
    </row>
    <row r="50" spans="2:10" ht="12.95" customHeight="1" x14ac:dyDescent="0.15">
      <c r="B50" s="35" t="str">
        <f>IF(C50="","",INDEX($B$5:$C$43,MATCH(C50,$C$5:$C$43,0),1))</f>
        <v>37</v>
      </c>
      <c r="C50" s="36" t="str">
        <f>IF(県外・宿泊!C50="","",県外・宿泊!C50)</f>
        <v>対個人サービス</v>
      </c>
      <c r="D50" s="36" t="s">
        <v>5</v>
      </c>
      <c r="E50" s="40"/>
      <c r="F50" s="120">
        <v>2162.4586070959263</v>
      </c>
      <c r="G50" s="120">
        <v>1796.6981132075471</v>
      </c>
      <c r="H50" s="120">
        <v>2069.636842105263</v>
      </c>
      <c r="I50" s="120">
        <v>2047.8401287553647</v>
      </c>
      <c r="J50" s="121">
        <v>2168.7693059628546</v>
      </c>
    </row>
    <row r="51" spans="2:10" ht="12.95" customHeight="1" x14ac:dyDescent="0.15">
      <c r="B51" s="35" t="str">
        <f>IF(C51="","",INDEX($B$5:$C$43,MATCH(C51,$C$5:$C$43,0),1))</f>
        <v/>
      </c>
      <c r="C51" s="36" t="str">
        <f>IF(県外・宿泊!C51="","",県外・宿泊!C51)</f>
        <v/>
      </c>
      <c r="D51" s="36" t="s">
        <v>82</v>
      </c>
      <c r="E51" s="40"/>
      <c r="F51" s="120">
        <v>3343.4638633377135</v>
      </c>
      <c r="G51" s="120">
        <v>2555.9276729559751</v>
      </c>
      <c r="H51" s="120">
        <v>2948.769736842105</v>
      </c>
      <c r="I51" s="120">
        <v>2986.4635193133045</v>
      </c>
      <c r="J51" s="121">
        <v>3348.3216031280554</v>
      </c>
    </row>
    <row r="52" spans="2:10" ht="12.95" customHeight="1" x14ac:dyDescent="0.15">
      <c r="B52" s="35" t="str">
        <f t="shared" ref="B52:B68" si="4">IF(C52="","",INDEX($B$5:$C$43,MATCH(C52,$C$5:$C$43,0),1))</f>
        <v>01</v>
      </c>
      <c r="C52" s="36" t="str">
        <f>IF(県外・宿泊!C52="","",県外・宿泊!C52)</f>
        <v>農業</v>
      </c>
      <c r="D52" s="39" t="s">
        <v>7</v>
      </c>
      <c r="E52" s="40"/>
      <c r="F52" s="40">
        <f t="shared" ref="F52:J52" si="5">F$51*F74/SUM(F$73,F$91)</f>
        <v>211.31039046017824</v>
      </c>
      <c r="G52" s="40">
        <f t="shared" si="5"/>
        <v>147.18117037561925</v>
      </c>
      <c r="H52" s="40">
        <f t="shared" ref="H52:I52" si="6">H$51*H74/SUM(H$73,H$91)</f>
        <v>138.90712665878038</v>
      </c>
      <c r="I52" s="40">
        <f t="shared" si="6"/>
        <v>139.29860196039735</v>
      </c>
      <c r="J52" s="41">
        <f t="shared" si="5"/>
        <v>166.22708798448619</v>
      </c>
    </row>
    <row r="53" spans="2:10" ht="12.95" customHeight="1" x14ac:dyDescent="0.15">
      <c r="B53" s="35" t="str">
        <f t="shared" si="4"/>
        <v>05</v>
      </c>
      <c r="C53" s="36" t="str">
        <f>IF(県外・宿泊!C53="","",県外・宿泊!C53)</f>
        <v>飲食料品</v>
      </c>
      <c r="D53" s="39" t="s">
        <v>8</v>
      </c>
      <c r="E53" s="40"/>
      <c r="F53" s="40">
        <f t="shared" ref="F53:J53" si="7">F$51*F75/SUM(F$73,F$91)</f>
        <v>148.28113901410467</v>
      </c>
      <c r="G53" s="40">
        <f t="shared" si="7"/>
        <v>112.84929023354981</v>
      </c>
      <c r="H53" s="40">
        <f t="shared" ref="H53:I53" si="8">H$51*H75/SUM(H$73,H$91)</f>
        <v>130.6340204435032</v>
      </c>
      <c r="I53" s="40">
        <f t="shared" si="8"/>
        <v>142.5888211377177</v>
      </c>
      <c r="J53" s="41">
        <f t="shared" si="7"/>
        <v>152.71242689806968</v>
      </c>
    </row>
    <row r="54" spans="2:10" ht="12.95" customHeight="1" x14ac:dyDescent="0.15">
      <c r="B54" s="35" t="str">
        <f t="shared" si="4"/>
        <v>03</v>
      </c>
      <c r="C54" s="36" t="str">
        <f>IF(県外・宿泊!C54="","",県外・宿泊!C54)</f>
        <v>漁業</v>
      </c>
      <c r="D54" s="39" t="s">
        <v>10</v>
      </c>
      <c r="E54" s="40"/>
      <c r="F54" s="40">
        <f t="shared" ref="F54:J54" si="9">F$51*F76/SUM(F$73,F$91)</f>
        <v>121.2452890548827</v>
      </c>
      <c r="G54" s="40">
        <f t="shared" si="9"/>
        <v>176.00640489037306</v>
      </c>
      <c r="H54" s="40">
        <f t="shared" ref="H54:I54" si="10">H$51*H76/SUM(H$73,H$91)</f>
        <v>92.368186679223911</v>
      </c>
      <c r="I54" s="40">
        <f t="shared" si="10"/>
        <v>108.52409305222906</v>
      </c>
      <c r="J54" s="41">
        <f t="shared" si="9"/>
        <v>107.52776585353615</v>
      </c>
    </row>
    <row r="55" spans="2:10" ht="12.95" customHeight="1" x14ac:dyDescent="0.15">
      <c r="B55" s="35" t="str">
        <f t="shared" si="4"/>
        <v>05</v>
      </c>
      <c r="C55" s="36" t="str">
        <f>IF(県外・宿泊!C55="","",県外・宿泊!C55)</f>
        <v>飲食料品</v>
      </c>
      <c r="D55" s="39" t="s">
        <v>11</v>
      </c>
      <c r="E55" s="40"/>
      <c r="F55" s="40">
        <f t="shared" ref="F55:J55" si="11">F$51*F77/SUM(F$73,F$91)</f>
        <v>188.91802345423307</v>
      </c>
      <c r="G55" s="40">
        <f t="shared" si="11"/>
        <v>143.77597178497126</v>
      </c>
      <c r="H55" s="40">
        <f t="shared" ref="H55:I55" si="12">H$51*H77/SUM(H$73,H$91)</f>
        <v>166.43465987753839</v>
      </c>
      <c r="I55" s="40">
        <f t="shared" si="12"/>
        <v>181.66570903831848</v>
      </c>
      <c r="J55" s="41">
        <f t="shared" si="11"/>
        <v>194.56371888091658</v>
      </c>
    </row>
    <row r="56" spans="2:10" ht="12.95" customHeight="1" x14ac:dyDescent="0.15">
      <c r="B56" s="35" t="str">
        <f t="shared" si="4"/>
        <v>05</v>
      </c>
      <c r="C56" s="36" t="str">
        <f>IF(県外・宿泊!C56="","",県外・宿泊!C56)</f>
        <v>飲食料品</v>
      </c>
      <c r="D56" s="39" t="s">
        <v>12</v>
      </c>
      <c r="E56" s="40"/>
      <c r="F56" s="40">
        <f t="shared" ref="F56:J56" si="13">F$51*F78/SUM(F$73,F$91)</f>
        <v>331.83380810569781</v>
      </c>
      <c r="G56" s="40">
        <f t="shared" si="13"/>
        <v>221.03780642304943</v>
      </c>
      <c r="H56" s="40">
        <f t="shared" ref="H56:I56" si="14">H$51*H78/SUM(H$73,H$91)</f>
        <v>297.97772000214553</v>
      </c>
      <c r="I56" s="40">
        <f t="shared" si="14"/>
        <v>317.76751614566945</v>
      </c>
      <c r="J56" s="41">
        <f t="shared" si="13"/>
        <v>326.35467105350108</v>
      </c>
    </row>
    <row r="57" spans="2:10" ht="12.95" customHeight="1" x14ac:dyDescent="0.15">
      <c r="B57" s="35" t="str">
        <f t="shared" si="4"/>
        <v>05</v>
      </c>
      <c r="C57" s="36" t="str">
        <f>IF(県外・宿泊!C57="","",県外・宿泊!C57)</f>
        <v>飲食料品</v>
      </c>
      <c r="D57" s="39" t="s">
        <v>13</v>
      </c>
      <c r="E57" s="40"/>
      <c r="F57" s="40">
        <f t="shared" ref="F57:J57" si="15">F$51*F79/SUM(F$73,F$91)</f>
        <v>259.80967039085613</v>
      </c>
      <c r="G57" s="40">
        <f t="shared" si="15"/>
        <v>175.41925816569315</v>
      </c>
      <c r="H57" s="40">
        <f t="shared" ref="H57:I57" si="16">H$51*H79/SUM(H$73,H$91)</f>
        <v>240.23847661364027</v>
      </c>
      <c r="I57" s="40">
        <f t="shared" si="16"/>
        <v>223.58751666611667</v>
      </c>
      <c r="J57" s="41">
        <f t="shared" si="15"/>
        <v>236.66677307083881</v>
      </c>
    </row>
    <row r="58" spans="2:10" ht="12.95" customHeight="1" x14ac:dyDescent="0.15">
      <c r="B58" s="35" t="str">
        <f t="shared" si="4"/>
        <v>06</v>
      </c>
      <c r="C58" s="36" t="str">
        <f>IF(県外・宿泊!C58="","",県外・宿泊!C58)</f>
        <v>繊維製品</v>
      </c>
      <c r="D58" s="39" t="s">
        <v>15</v>
      </c>
      <c r="E58" s="40"/>
      <c r="F58" s="40">
        <f t="shared" ref="F58:J58" si="17">F$51*F80/SUM(F$73,F$91)</f>
        <v>263.51799367927788</v>
      </c>
      <c r="G58" s="40">
        <f t="shared" si="17"/>
        <v>174.86422102751919</v>
      </c>
      <c r="H58" s="40">
        <f t="shared" ref="H58:I58" si="18">H$51*H80/SUM(H$73,H$91)</f>
        <v>210.90448771155897</v>
      </c>
      <c r="I58" s="40">
        <f t="shared" si="18"/>
        <v>196.59415022639288</v>
      </c>
      <c r="J58" s="41">
        <f t="shared" si="17"/>
        <v>213.65964991195014</v>
      </c>
    </row>
    <row r="59" spans="2:10" ht="12.95" customHeight="1" x14ac:dyDescent="0.15">
      <c r="B59" s="35" t="str">
        <f t="shared" si="4"/>
        <v>22</v>
      </c>
      <c r="C59" s="36" t="str">
        <f>IF(県外・宿泊!C59="","",県外・宿泊!C59)</f>
        <v>その他の製造工業製品</v>
      </c>
      <c r="D59" s="39" t="s">
        <v>17</v>
      </c>
      <c r="E59" s="40"/>
      <c r="F59" s="40">
        <f t="shared" ref="F59:J59" si="19">F$51*F81/SUM(F$73,F$91)</f>
        <v>75.231808251608442</v>
      </c>
      <c r="G59" s="40">
        <f t="shared" si="19"/>
        <v>46.691925863411718</v>
      </c>
      <c r="H59" s="40">
        <f t="shared" ref="H59:I59" si="20">H$51*H81/SUM(H$73,H$91)</f>
        <v>118.0660927275526</v>
      </c>
      <c r="I59" s="40">
        <f t="shared" si="20"/>
        <v>81.255412965838303</v>
      </c>
      <c r="J59" s="41">
        <f t="shared" si="19"/>
        <v>87.40214154314971</v>
      </c>
    </row>
    <row r="60" spans="2:10" ht="12.95" customHeight="1" x14ac:dyDescent="0.15">
      <c r="B60" s="35" t="str">
        <f t="shared" si="4"/>
        <v>11</v>
      </c>
      <c r="C60" s="36" t="str">
        <f>IF(県外・宿泊!C60="","",県外・宿泊!C60)</f>
        <v>窯業・土石製品</v>
      </c>
      <c r="D60" s="39" t="s">
        <v>19</v>
      </c>
      <c r="E60" s="40"/>
      <c r="F60" s="40">
        <f t="shared" ref="F60:J60" si="21">F$51*F82/SUM(F$73,F$91)</f>
        <v>34.99912026686296</v>
      </c>
      <c r="G60" s="40">
        <f t="shared" si="21"/>
        <v>21.146456256049515</v>
      </c>
      <c r="H60" s="40">
        <f t="shared" ref="H60:I60" si="22">H$51*H82/SUM(H$73,H$91)</f>
        <v>18.817093836729367</v>
      </c>
      <c r="I60" s="40">
        <f t="shared" si="22"/>
        <v>14.301154747049317</v>
      </c>
      <c r="J60" s="41">
        <f t="shared" si="21"/>
        <v>32.765832494430271</v>
      </c>
    </row>
    <row r="61" spans="2:10" ht="12.95" customHeight="1" x14ac:dyDescent="0.15">
      <c r="B61" s="35" t="str">
        <f t="shared" si="4"/>
        <v>22</v>
      </c>
      <c r="C61" s="36" t="str">
        <f>IF(県外・宿泊!C61="","",県外・宿泊!C61)</f>
        <v>その他の製造工業製品</v>
      </c>
      <c r="D61" s="39" t="s">
        <v>20</v>
      </c>
      <c r="E61" s="40"/>
      <c r="F61" s="40">
        <f t="shared" ref="F61:J61" si="23">F$51*F83/SUM(F$73,F$91)</f>
        <v>49.844931314939238</v>
      </c>
      <c r="G61" s="40">
        <f t="shared" si="23"/>
        <v>37.9344612405215</v>
      </c>
      <c r="H61" s="40">
        <f t="shared" ref="H61:I61" si="24">H$51*H83/SUM(H$73,H$91)</f>
        <v>43.912825459085589</v>
      </c>
      <c r="I61" s="40">
        <f t="shared" si="24"/>
        <v>47.931449968236606</v>
      </c>
      <c r="J61" s="41">
        <f t="shared" si="23"/>
        <v>51.334515504010959</v>
      </c>
    </row>
    <row r="62" spans="2:10" ht="12.95" customHeight="1" x14ac:dyDescent="0.15">
      <c r="B62" s="35" t="str">
        <f t="shared" si="4"/>
        <v>07</v>
      </c>
      <c r="C62" s="36" t="str">
        <f>IF(県外・宿泊!C62="","",県外・宿泊!C62)</f>
        <v>パルプ・紙・木製品</v>
      </c>
      <c r="D62" s="39" t="s">
        <v>22</v>
      </c>
      <c r="E62" s="40"/>
      <c r="F62" s="40">
        <f t="shared" ref="F62:J62" si="25">F$51*F84/SUM(F$73,F$91)</f>
        <v>59.252202422925436</v>
      </c>
      <c r="G62" s="40">
        <f t="shared" si="25"/>
        <v>45.093860437406818</v>
      </c>
      <c r="H62" s="40">
        <f t="shared" ref="H62:I62" si="26">H$51*H84/SUM(H$73,H$91)</f>
        <v>52.200525799189876</v>
      </c>
      <c r="I62" s="40">
        <f t="shared" si="26"/>
        <v>56.977588312797529</v>
      </c>
      <c r="J62" s="41">
        <f t="shared" si="25"/>
        <v>61.022916948324202</v>
      </c>
    </row>
    <row r="63" spans="2:10" ht="12.95" customHeight="1" x14ac:dyDescent="0.15">
      <c r="B63" s="35" t="str">
        <f t="shared" si="4"/>
        <v>08</v>
      </c>
      <c r="C63" s="36" t="str">
        <f>IF(県外・宿泊!C63="","",県外・宿泊!C63)</f>
        <v>化学製品</v>
      </c>
      <c r="D63" s="39" t="s">
        <v>24</v>
      </c>
      <c r="E63" s="40"/>
      <c r="F63" s="40">
        <f t="shared" ref="F63:J63" si="27">F$51*F85/SUM(F$73,F$91)</f>
        <v>18.727905838073539</v>
      </c>
      <c r="G63" s="40">
        <f t="shared" si="27"/>
        <v>20.4171099339862</v>
      </c>
      <c r="H63" s="40">
        <f t="shared" ref="H63:I63" si="28">H$51*H85/SUM(H$73,H$91)</f>
        <v>33.416915672801089</v>
      </c>
      <c r="I63" s="40">
        <f t="shared" si="28"/>
        <v>21.633590676170503</v>
      </c>
      <c r="J63" s="41">
        <f t="shared" si="27"/>
        <v>32.117744518123544</v>
      </c>
    </row>
    <row r="64" spans="2:10" ht="12.95" customHeight="1" x14ac:dyDescent="0.15">
      <c r="B64" s="35" t="str">
        <f t="shared" si="4"/>
        <v>22</v>
      </c>
      <c r="C64" s="36" t="str">
        <f>IF(県外・宿泊!C64="","",県外・宿泊!C64)</f>
        <v>その他の製造工業製品</v>
      </c>
      <c r="D64" s="39" t="s">
        <v>25</v>
      </c>
      <c r="E64" s="40"/>
      <c r="F64" s="40">
        <f t="shared" ref="F64:J64" si="29">F$51*F86/SUM(F$73,F$91)</f>
        <v>0</v>
      </c>
      <c r="G64" s="40">
        <f t="shared" si="29"/>
        <v>0</v>
      </c>
      <c r="H64" s="40">
        <f t="shared" ref="H64:I64" si="30">H$51*H86/SUM(H$73,H$91)</f>
        <v>0</v>
      </c>
      <c r="I64" s="40">
        <f t="shared" si="30"/>
        <v>0</v>
      </c>
      <c r="J64" s="41">
        <f t="shared" si="29"/>
        <v>0</v>
      </c>
    </row>
    <row r="65" spans="2:10" ht="12.95" customHeight="1" x14ac:dyDescent="0.15">
      <c r="B65" s="35" t="str">
        <f t="shared" si="4"/>
        <v>19</v>
      </c>
      <c r="C65" s="36" t="str">
        <f>IF(県外・宿泊!C65="","",県外・宿泊!C65)</f>
        <v>電気機械</v>
      </c>
      <c r="D65" s="39" t="s">
        <v>27</v>
      </c>
      <c r="E65" s="40"/>
      <c r="F65" s="40">
        <f t="shared" ref="F65:J65" si="31">F$51*F87/SUM(F$73,F$91)</f>
        <v>30.345252101949267</v>
      </c>
      <c r="G65" s="40">
        <f t="shared" si="31"/>
        <v>23.094239661440511</v>
      </c>
      <c r="H65" s="40">
        <f t="shared" ref="H65:I65" si="32">H$51*H87/SUM(H$73,H$91)</f>
        <v>26.733826768569852</v>
      </c>
      <c r="I65" s="40">
        <f t="shared" si="32"/>
        <v>29.180337790177184</v>
      </c>
      <c r="J65" s="41">
        <f t="shared" si="31"/>
        <v>31.252100733334814</v>
      </c>
    </row>
    <row r="66" spans="2:10" ht="12.95" customHeight="1" x14ac:dyDescent="0.15">
      <c r="B66" s="35" t="str">
        <f t="shared" si="4"/>
        <v>22</v>
      </c>
      <c r="C66" s="36" t="str">
        <f>IF(県外・宿泊!C66="","",県外・宿泊!C66)</f>
        <v>その他の製造工業製品</v>
      </c>
      <c r="D66" s="39" t="s">
        <v>28</v>
      </c>
      <c r="E66" s="40"/>
      <c r="F66" s="40">
        <f t="shared" ref="F66:J66" si="33">F$51*F88/SUM(F$73,F$91)</f>
        <v>34.198540319218395</v>
      </c>
      <c r="G66" s="40">
        <f t="shared" si="33"/>
        <v>26.026782824214301</v>
      </c>
      <c r="H66" s="40">
        <f t="shared" ref="H66:I66" si="34">H$51*H88/SUM(H$73,H$91)</f>
        <v>30.128530471928684</v>
      </c>
      <c r="I66" s="40">
        <f t="shared" si="34"/>
        <v>32.885703341435878</v>
      </c>
      <c r="J66" s="41">
        <f t="shared" si="33"/>
        <v>35.220542027415597</v>
      </c>
    </row>
    <row r="67" spans="2:10" ht="12.95" customHeight="1" x14ac:dyDescent="0.15">
      <c r="B67" s="35" t="str">
        <f t="shared" si="4"/>
        <v>22</v>
      </c>
      <c r="C67" s="36" t="str">
        <f>IF(県外・宿泊!C67="","",県外・宿泊!C67)</f>
        <v>その他の製造工業製品</v>
      </c>
      <c r="D67" s="39" t="s">
        <v>29</v>
      </c>
      <c r="E67" s="40"/>
      <c r="F67" s="40">
        <f t="shared" ref="F67:J67" si="35">F$51*F89/SUM(F$73,F$91)</f>
        <v>195.63333785053311</v>
      </c>
      <c r="G67" s="40">
        <f t="shared" si="35"/>
        <v>148.8866586083677</v>
      </c>
      <c r="H67" s="40">
        <f t="shared" ref="H67:I67" si="36">H$51*H89/SUM(H$73,H$91)</f>
        <v>172.35077654593928</v>
      </c>
      <c r="I67" s="40">
        <f t="shared" si="36"/>
        <v>188.12323134833045</v>
      </c>
      <c r="J67" s="41">
        <f t="shared" si="35"/>
        <v>201.47971619292119</v>
      </c>
    </row>
    <row r="68" spans="2:10" ht="12.95" customHeight="1" x14ac:dyDescent="0.15">
      <c r="B68" s="42" t="str">
        <f t="shared" si="4"/>
        <v>37</v>
      </c>
      <c r="C68" s="43" t="str">
        <f>IF(県外・宿泊!C68="","",県外・宿泊!C68)</f>
        <v>対個人サービス</v>
      </c>
      <c r="D68" s="44" t="s">
        <v>30</v>
      </c>
      <c r="E68" s="45"/>
      <c r="F68" s="45">
        <f t="shared" ref="F68:J68" si="37">F$51*F91/SUM(F$73,F$91)</f>
        <v>1320.3144508123726</v>
      </c>
      <c r="G68" s="45">
        <f t="shared" si="37"/>
        <v>1035.5066423135881</v>
      </c>
      <c r="H68" s="45">
        <f t="shared" ref="H68:I68" si="38">H$51*H91/SUM(H$73,H$91)</f>
        <v>1175.6755510254411</v>
      </c>
      <c r="I68" s="45">
        <f t="shared" si="38"/>
        <v>1204.1486419364271</v>
      </c>
      <c r="J68" s="46">
        <f t="shared" si="37"/>
        <v>1418.0164921591092</v>
      </c>
    </row>
    <row r="70" spans="2:10" ht="20.100000000000001" customHeight="1" x14ac:dyDescent="0.15">
      <c r="B70" s="2" t="s">
        <v>85</v>
      </c>
    </row>
    <row r="71" spans="2:10" ht="12.95" customHeight="1" x14ac:dyDescent="0.15">
      <c r="B71" s="3" t="s">
        <v>72</v>
      </c>
    </row>
    <row r="72" spans="2:10" ht="27.95" customHeight="1" x14ac:dyDescent="0.15">
      <c r="B72" s="30"/>
      <c r="C72" s="5"/>
      <c r="D72" s="31" t="s">
        <v>1</v>
      </c>
      <c r="E72" s="111">
        <f>県外・宿泊!E72</f>
        <v>2017</v>
      </c>
      <c r="F72" s="111">
        <f>県外・宿泊!F4</f>
        <v>2020</v>
      </c>
      <c r="G72" s="111">
        <f>県外・宿泊!G4</f>
        <v>2021</v>
      </c>
      <c r="H72" s="111">
        <f>県外・宿泊!H4</f>
        <v>2022</v>
      </c>
      <c r="I72" s="111">
        <f>県外・宿泊!I4</f>
        <v>2023</v>
      </c>
      <c r="J72" s="113">
        <f>県外・宿泊!J4</f>
        <v>2024</v>
      </c>
    </row>
    <row r="73" spans="2:10" ht="12.95" customHeight="1" x14ac:dyDescent="0.15">
      <c r="B73" s="35"/>
      <c r="C73" s="36"/>
      <c r="D73" s="36" t="s">
        <v>33</v>
      </c>
      <c r="E73" s="37">
        <v>696679</v>
      </c>
      <c r="F73" s="37">
        <v>347528</v>
      </c>
      <c r="G73" s="37">
        <v>331457</v>
      </c>
      <c r="H73" s="37">
        <v>607110</v>
      </c>
      <c r="I73" s="37">
        <v>705640</v>
      </c>
      <c r="J73" s="38">
        <v>774400</v>
      </c>
    </row>
    <row r="74" spans="2:10" ht="12.95" customHeight="1" x14ac:dyDescent="0.15">
      <c r="B74" s="35"/>
      <c r="C74" s="36"/>
      <c r="D74" s="39" t="s">
        <v>59</v>
      </c>
      <c r="E74" s="37">
        <v>61759</v>
      </c>
      <c r="F74" s="37">
        <v>36298</v>
      </c>
      <c r="G74" s="37">
        <v>32086</v>
      </c>
      <c r="H74" s="37">
        <v>47562</v>
      </c>
      <c r="I74" s="37">
        <v>55150</v>
      </c>
      <c r="J74" s="38">
        <v>66687</v>
      </c>
    </row>
    <row r="75" spans="2:10" ht="12.95" customHeight="1" x14ac:dyDescent="0.15">
      <c r="B75" s="35"/>
      <c r="C75" s="36"/>
      <c r="D75" s="39" t="s">
        <v>60</v>
      </c>
      <c r="E75" s="37">
        <v>30516</v>
      </c>
      <c r="F75" s="40">
        <f t="shared" ref="F75:J75" si="39">F$90*$E75/SUM($E$75,$E$77,$E$83:$E$84,$E$87:$E$89)</f>
        <v>25471.103300754516</v>
      </c>
      <c r="G75" s="40">
        <f t="shared" si="39"/>
        <v>24601.532364451719</v>
      </c>
      <c r="H75" s="40">
        <f t="shared" si="39"/>
        <v>44729.276530184121</v>
      </c>
      <c r="I75" s="40">
        <f t="shared" si="39"/>
        <v>56452.637536023547</v>
      </c>
      <c r="J75" s="41">
        <f t="shared" si="39"/>
        <v>61265.186896025203</v>
      </c>
    </row>
    <row r="76" spans="2:10" ht="12.95" customHeight="1" x14ac:dyDescent="0.15">
      <c r="B76" s="35"/>
      <c r="C76" s="36"/>
      <c r="D76" s="39" t="s">
        <v>61</v>
      </c>
      <c r="E76" s="37">
        <v>34033</v>
      </c>
      <c r="F76" s="37">
        <v>20827</v>
      </c>
      <c r="G76" s="37">
        <v>38370</v>
      </c>
      <c r="H76" s="37">
        <v>31627</v>
      </c>
      <c r="I76" s="37">
        <v>42966</v>
      </c>
      <c r="J76" s="38">
        <v>43138</v>
      </c>
    </row>
    <row r="77" spans="2:10" ht="12.95" customHeight="1" x14ac:dyDescent="0.15">
      <c r="B77" s="35"/>
      <c r="C77" s="36"/>
      <c r="D77" s="39" t="s">
        <v>62</v>
      </c>
      <c r="E77" s="37">
        <v>38879</v>
      </c>
      <c r="F77" s="40">
        <f t="shared" ref="F77:J77" si="40">F$90*$E77/SUM($E$75,$E$77,$E$83:$E$84,$E$87:$E$89)</f>
        <v>32451.534448487182</v>
      </c>
      <c r="G77" s="40">
        <f t="shared" si="40"/>
        <v>31343.655026789827</v>
      </c>
      <c r="H77" s="40">
        <f t="shared" si="40"/>
        <v>56987.46697525982</v>
      </c>
      <c r="I77" s="40">
        <f t="shared" si="40"/>
        <v>71923.649716970103</v>
      </c>
      <c r="J77" s="41">
        <f t="shared" si="40"/>
        <v>78055.092454140904</v>
      </c>
    </row>
    <row r="78" spans="2:10" ht="12.95" customHeight="1" x14ac:dyDescent="0.15">
      <c r="B78" s="35"/>
      <c r="C78" s="36"/>
      <c r="D78" s="39" t="s">
        <v>63</v>
      </c>
      <c r="E78" s="37">
        <v>201084</v>
      </c>
      <c r="F78" s="37">
        <v>57001</v>
      </c>
      <c r="G78" s="37">
        <v>48187</v>
      </c>
      <c r="H78" s="37">
        <v>102028</v>
      </c>
      <c r="I78" s="37">
        <v>125808</v>
      </c>
      <c r="J78" s="38">
        <v>130927</v>
      </c>
    </row>
    <row r="79" spans="2:10" ht="12.95" customHeight="1" x14ac:dyDescent="0.15">
      <c r="B79" s="35"/>
      <c r="C79" s="36"/>
      <c r="D79" s="39" t="s">
        <v>13</v>
      </c>
      <c r="E79" s="37">
        <v>120455</v>
      </c>
      <c r="F79" s="37">
        <v>44629</v>
      </c>
      <c r="G79" s="37">
        <v>38242</v>
      </c>
      <c r="H79" s="37">
        <v>82258</v>
      </c>
      <c r="I79" s="37">
        <v>88521</v>
      </c>
      <c r="J79" s="38">
        <v>94946</v>
      </c>
    </row>
    <row r="80" spans="2:10" ht="12.95" customHeight="1" x14ac:dyDescent="0.15">
      <c r="B80" s="35"/>
      <c r="C80" s="36"/>
      <c r="D80" s="39" t="s">
        <v>64</v>
      </c>
      <c r="E80" s="37">
        <v>87823</v>
      </c>
      <c r="F80" s="37">
        <v>45266</v>
      </c>
      <c r="G80" s="37">
        <v>38121</v>
      </c>
      <c r="H80" s="37">
        <v>72214</v>
      </c>
      <c r="I80" s="37">
        <v>77834</v>
      </c>
      <c r="J80" s="38">
        <v>85716</v>
      </c>
    </row>
    <row r="81" spans="2:10" ht="12.95" customHeight="1" x14ac:dyDescent="0.15">
      <c r="B81" s="35"/>
      <c r="C81" s="36"/>
      <c r="D81" s="39" t="s">
        <v>17</v>
      </c>
      <c r="E81" s="37">
        <v>32534</v>
      </c>
      <c r="F81" s="37">
        <v>12923</v>
      </c>
      <c r="G81" s="37">
        <v>10179</v>
      </c>
      <c r="H81" s="37">
        <v>40426</v>
      </c>
      <c r="I81" s="37">
        <v>32170</v>
      </c>
      <c r="J81" s="38">
        <v>35064</v>
      </c>
    </row>
    <row r="82" spans="2:10" ht="12.95" customHeight="1" x14ac:dyDescent="0.15">
      <c r="B82" s="35"/>
      <c r="C82" s="36"/>
      <c r="D82" s="39" t="s">
        <v>65</v>
      </c>
      <c r="E82" s="37">
        <v>7550</v>
      </c>
      <c r="F82" s="37">
        <v>6012</v>
      </c>
      <c r="G82" s="37">
        <v>4610</v>
      </c>
      <c r="H82" s="37">
        <v>6443</v>
      </c>
      <c r="I82" s="37">
        <v>5662</v>
      </c>
      <c r="J82" s="38">
        <v>13145</v>
      </c>
    </row>
    <row r="83" spans="2:10" ht="12.95" customHeight="1" x14ac:dyDescent="0.15">
      <c r="B83" s="35"/>
      <c r="C83" s="36"/>
      <c r="D83" s="39" t="s">
        <v>20</v>
      </c>
      <c r="E83" s="37">
        <v>10258</v>
      </c>
      <c r="F83" s="40">
        <f t="shared" ref="F83:J84" si="41">F$90*$E83/SUM($E$75,$E$77,$E$83:$E$84,$E$87:$E$89)</f>
        <v>8562.1502706494903</v>
      </c>
      <c r="G83" s="40">
        <f t="shared" si="41"/>
        <v>8269.8426725175559</v>
      </c>
      <c r="H83" s="40">
        <f t="shared" si="41"/>
        <v>15035.814610257856</v>
      </c>
      <c r="I83" s="40">
        <f t="shared" si="41"/>
        <v>18976.640314737502</v>
      </c>
      <c r="J83" s="41">
        <f t="shared" si="41"/>
        <v>20594.386131191062</v>
      </c>
    </row>
    <row r="84" spans="2:10" ht="12.95" customHeight="1" x14ac:dyDescent="0.15">
      <c r="B84" s="35"/>
      <c r="C84" s="36"/>
      <c r="D84" s="39" t="s">
        <v>66</v>
      </c>
      <c r="E84" s="37">
        <v>12194</v>
      </c>
      <c r="F84" s="40">
        <f t="shared" si="41"/>
        <v>10178.091284880082</v>
      </c>
      <c r="G84" s="40">
        <f t="shared" si="41"/>
        <v>9830.6162554766106</v>
      </c>
      <c r="H84" s="40">
        <f t="shared" si="41"/>
        <v>17873.535129409662</v>
      </c>
      <c r="I84" s="40">
        <f t="shared" si="41"/>
        <v>22558.115811845299</v>
      </c>
      <c r="J84" s="41">
        <f t="shared" si="41"/>
        <v>24481.180004264363</v>
      </c>
    </row>
    <row r="85" spans="2:10" ht="12.95" customHeight="1" x14ac:dyDescent="0.15">
      <c r="B85" s="35"/>
      <c r="C85" s="36"/>
      <c r="D85" s="39" t="s">
        <v>67</v>
      </c>
      <c r="E85" s="37">
        <v>5475</v>
      </c>
      <c r="F85" s="37">
        <v>3217</v>
      </c>
      <c r="G85" s="37">
        <v>4451</v>
      </c>
      <c r="H85" s="37">
        <v>11442</v>
      </c>
      <c r="I85" s="37">
        <v>8565</v>
      </c>
      <c r="J85" s="38">
        <v>12885</v>
      </c>
    </row>
    <row r="86" spans="2:10" ht="12.95" customHeight="1" x14ac:dyDescent="0.15">
      <c r="B86" s="35"/>
      <c r="C86" s="36"/>
      <c r="D86" s="39" t="s">
        <v>68</v>
      </c>
      <c r="E86" s="37">
        <v>573</v>
      </c>
      <c r="F86" s="40"/>
      <c r="G86" s="40"/>
      <c r="H86" s="40"/>
      <c r="I86" s="40"/>
      <c r="J86" s="41"/>
    </row>
    <row r="87" spans="2:10" ht="12.95" customHeight="1" x14ac:dyDescent="0.15">
      <c r="B87" s="35"/>
      <c r="C87" s="36"/>
      <c r="D87" s="39" t="s">
        <v>69</v>
      </c>
      <c r="E87" s="37">
        <v>6245</v>
      </c>
      <c r="F87" s="40">
        <f t="shared" ref="F87:J89" si="42">F$90*$E87/SUM($E$75,$E$77,$E$83:$E$84,$E$87:$E$89)</f>
        <v>5212.5783232799831</v>
      </c>
      <c r="G87" s="40">
        <f t="shared" si="42"/>
        <v>5034.6234636256713</v>
      </c>
      <c r="H87" s="40">
        <f t="shared" si="42"/>
        <v>9153.7007448879231</v>
      </c>
      <c r="I87" s="40">
        <f t="shared" si="42"/>
        <v>11552.848388139568</v>
      </c>
      <c r="J87" s="41">
        <f t="shared" si="42"/>
        <v>12537.720938710099</v>
      </c>
    </row>
    <row r="88" spans="2:10" ht="12.95" customHeight="1" x14ac:dyDescent="0.15">
      <c r="B88" s="35"/>
      <c r="C88" s="36"/>
      <c r="D88" s="39" t="s">
        <v>28</v>
      </c>
      <c r="E88" s="37">
        <v>7038</v>
      </c>
      <c r="F88" s="40">
        <f t="shared" si="42"/>
        <v>5874.4797821048069</v>
      </c>
      <c r="G88" s="40">
        <f t="shared" si="42"/>
        <v>5673.9279322654083</v>
      </c>
      <c r="H88" s="40">
        <f t="shared" si="42"/>
        <v>10316.052176544628</v>
      </c>
      <c r="I88" s="40">
        <f t="shared" si="42"/>
        <v>13019.847390828869</v>
      </c>
      <c r="J88" s="41">
        <f t="shared" si="42"/>
        <v>14129.780619157995</v>
      </c>
    </row>
    <row r="89" spans="2:10" ht="12.95" customHeight="1" x14ac:dyDescent="0.15">
      <c r="B89" s="35"/>
      <c r="C89" s="36"/>
      <c r="D89" s="39" t="s">
        <v>70</v>
      </c>
      <c r="E89" s="37">
        <v>40261</v>
      </c>
      <c r="F89" s="40">
        <f t="shared" si="42"/>
        <v>33605.062589843939</v>
      </c>
      <c r="G89" s="40">
        <f t="shared" si="42"/>
        <v>32457.802284873203</v>
      </c>
      <c r="H89" s="40">
        <f t="shared" si="42"/>
        <v>59013.153833455988</v>
      </c>
      <c r="I89" s="40">
        <f t="shared" si="42"/>
        <v>74480.260841455107</v>
      </c>
      <c r="J89" s="41">
        <f t="shared" si="42"/>
        <v>80829.65295651037</v>
      </c>
    </row>
    <row r="90" spans="2:10" ht="12.95" customHeight="1" x14ac:dyDescent="0.15">
      <c r="B90" s="35"/>
      <c r="C90" s="36"/>
      <c r="D90" s="110" t="s">
        <v>100</v>
      </c>
      <c r="E90" s="37"/>
      <c r="F90" s="37">
        <v>121355</v>
      </c>
      <c r="G90" s="37">
        <v>117212</v>
      </c>
      <c r="H90" s="37">
        <v>213109</v>
      </c>
      <c r="I90" s="37">
        <v>268964</v>
      </c>
      <c r="J90" s="38">
        <v>291893</v>
      </c>
    </row>
    <row r="91" spans="2:10" ht="12.95" customHeight="1" x14ac:dyDescent="0.15">
      <c r="B91" s="42"/>
      <c r="C91" s="43"/>
      <c r="D91" s="43" t="s">
        <v>71</v>
      </c>
      <c r="E91" s="47">
        <v>395968</v>
      </c>
      <c r="F91" s="47">
        <v>226798</v>
      </c>
      <c r="G91" s="47">
        <v>225744</v>
      </c>
      <c r="H91" s="47">
        <v>402553</v>
      </c>
      <c r="I91" s="47">
        <v>476737</v>
      </c>
      <c r="J91" s="48">
        <v>568880</v>
      </c>
    </row>
  </sheetData>
  <sheetProtection sheet="1" objects="1" scenarios="1"/>
  <phoneticPr fontId="9"/>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4.9989318521683403E-2"/>
  </sheetPr>
  <dimension ref="B1:I91"/>
  <sheetViews>
    <sheetView topLeftCell="A34" workbookViewId="0">
      <selection activeCell="L49" sqref="L49"/>
    </sheetView>
  </sheetViews>
  <sheetFormatPr defaultColWidth="8.625" defaultRowHeight="12.95" customHeight="1" x14ac:dyDescent="0.15"/>
  <cols>
    <col min="1" max="1" width="1.625" style="1" customWidth="1"/>
    <col min="2" max="2" width="10.625" style="1" customWidth="1"/>
    <col min="3" max="3" width="22.625" style="1" customWidth="1"/>
    <col min="4" max="4" width="20.625" style="1" customWidth="1"/>
    <col min="5" max="9" width="10.625" style="1" customWidth="1"/>
    <col min="10" max="16384" width="8.625" style="1"/>
  </cols>
  <sheetData>
    <row r="1" spans="2:9" ht="20.100000000000001" customHeight="1" x14ac:dyDescent="0.15">
      <c r="B1" s="109" t="str">
        <f>入力・結果!B1</f>
        <v>鳥取県観光消費額試算ファイル ver.1.00</v>
      </c>
    </row>
    <row r="2" spans="2:9" ht="20.100000000000001" customHeight="1" x14ac:dyDescent="0.15">
      <c r="B2" s="2" t="s">
        <v>86</v>
      </c>
    </row>
    <row r="3" spans="2:9" ht="12.95" customHeight="1" x14ac:dyDescent="0.15">
      <c r="B3" s="3" t="s">
        <v>0</v>
      </c>
    </row>
    <row r="4" spans="2:9" ht="27.95" customHeight="1" x14ac:dyDescent="0.15">
      <c r="B4" s="4" t="s">
        <v>31</v>
      </c>
      <c r="C4" s="5" t="s">
        <v>32</v>
      </c>
      <c r="D4" s="6"/>
      <c r="E4" s="111">
        <f>県外・宿泊!F4</f>
        <v>2020</v>
      </c>
      <c r="F4" s="111">
        <f>県外・宿泊!G4</f>
        <v>2021</v>
      </c>
      <c r="G4" s="111">
        <f>県外・宿泊!H4</f>
        <v>2022</v>
      </c>
      <c r="H4" s="111">
        <f>県外・宿泊!I4</f>
        <v>2023</v>
      </c>
      <c r="I4" s="113">
        <f>県外・宿泊!J4</f>
        <v>2024</v>
      </c>
    </row>
    <row r="5" spans="2:9" ht="12.95" customHeight="1" x14ac:dyDescent="0.15">
      <c r="B5" s="7" t="str">
        <f>入力・結果!I6</f>
        <v>01</v>
      </c>
      <c r="C5" s="8" t="str">
        <f>入力・結果!J6</f>
        <v>農業</v>
      </c>
      <c r="D5" s="9"/>
      <c r="E5" s="10">
        <f t="shared" ref="E5:I14" si="0">SUMIF($B$48:$B$68,$B5,E$48:E$68)</f>
        <v>157.53564687041316</v>
      </c>
      <c r="F5" s="10">
        <f t="shared" si="0"/>
        <v>82.454286425969059</v>
      </c>
      <c r="G5" s="10">
        <f t="shared" si="0"/>
        <v>66.847358479524161</v>
      </c>
      <c r="H5" s="10">
        <f t="shared" si="0"/>
        <v>91.514352050618285</v>
      </c>
      <c r="I5" s="9">
        <f t="shared" si="0"/>
        <v>88.491800676766772</v>
      </c>
    </row>
    <row r="6" spans="2:9" ht="12.95" customHeight="1" x14ac:dyDescent="0.15">
      <c r="B6" s="11" t="str">
        <f>入力・結果!I7</f>
        <v>02</v>
      </c>
      <c r="C6" s="12" t="str">
        <f>入力・結果!J7</f>
        <v>林業</v>
      </c>
      <c r="D6" s="13"/>
      <c r="E6" s="14">
        <f t="shared" si="0"/>
        <v>0</v>
      </c>
      <c r="F6" s="14">
        <f t="shared" si="0"/>
        <v>0</v>
      </c>
      <c r="G6" s="14">
        <f t="shared" si="0"/>
        <v>0</v>
      </c>
      <c r="H6" s="14">
        <f t="shared" si="0"/>
        <v>0</v>
      </c>
      <c r="I6" s="13">
        <f t="shared" si="0"/>
        <v>0</v>
      </c>
    </row>
    <row r="7" spans="2:9" ht="12.95" customHeight="1" x14ac:dyDescent="0.15">
      <c r="B7" s="11" t="str">
        <f>入力・結果!I8</f>
        <v>03</v>
      </c>
      <c r="C7" s="12" t="str">
        <f>入力・結果!J8</f>
        <v>漁業</v>
      </c>
      <c r="D7" s="13"/>
      <c r="E7" s="14">
        <f t="shared" si="0"/>
        <v>162.25078280995115</v>
      </c>
      <c r="F7" s="14">
        <f t="shared" si="0"/>
        <v>97.949572852548997</v>
      </c>
      <c r="G7" s="14">
        <f t="shared" si="0"/>
        <v>70.810945821094563</v>
      </c>
      <c r="H7" s="14">
        <f t="shared" si="0"/>
        <v>120.26557398194177</v>
      </c>
      <c r="I7" s="13">
        <f t="shared" si="0"/>
        <v>96.808438188309353</v>
      </c>
    </row>
    <row r="8" spans="2:9" ht="12.95" customHeight="1" x14ac:dyDescent="0.15">
      <c r="B8" s="11" t="str">
        <f>入力・結果!I9</f>
        <v>04</v>
      </c>
      <c r="C8" s="12" t="str">
        <f>入力・結果!J9</f>
        <v>鉱業</v>
      </c>
      <c r="D8" s="13"/>
      <c r="E8" s="14">
        <f t="shared" si="0"/>
        <v>0</v>
      </c>
      <c r="F8" s="14">
        <f t="shared" si="0"/>
        <v>0</v>
      </c>
      <c r="G8" s="14">
        <f t="shared" si="0"/>
        <v>0</v>
      </c>
      <c r="H8" s="14">
        <f t="shared" si="0"/>
        <v>0</v>
      </c>
      <c r="I8" s="13">
        <f t="shared" si="0"/>
        <v>0</v>
      </c>
    </row>
    <row r="9" spans="2:9" ht="12.95" customHeight="1" x14ac:dyDescent="0.15">
      <c r="B9" s="11" t="str">
        <f>入力・結果!I10</f>
        <v>05</v>
      </c>
      <c r="C9" s="12" t="str">
        <f>入力・結果!J10</f>
        <v>飲食料品</v>
      </c>
      <c r="D9" s="13"/>
      <c r="E9" s="14">
        <f t="shared" si="0"/>
        <v>1384.6572175419678</v>
      </c>
      <c r="F9" s="14">
        <f t="shared" si="0"/>
        <v>707.38929940892524</v>
      </c>
      <c r="G9" s="14">
        <f t="shared" si="0"/>
        <v>723.72293321975769</v>
      </c>
      <c r="H9" s="14">
        <f t="shared" si="0"/>
        <v>1372.0662936991321</v>
      </c>
      <c r="I9" s="13">
        <f t="shared" si="0"/>
        <v>1229.4525576773838</v>
      </c>
    </row>
    <row r="10" spans="2:9" ht="12.95" customHeight="1" x14ac:dyDescent="0.15">
      <c r="B10" s="15" t="str">
        <f>入力・結果!I11</f>
        <v>06</v>
      </c>
      <c r="C10" s="16" t="str">
        <f>入力・結果!J11</f>
        <v>繊維製品</v>
      </c>
      <c r="D10" s="17"/>
      <c r="E10" s="18">
        <f t="shared" si="0"/>
        <v>238.27425147882926</v>
      </c>
      <c r="F10" s="18">
        <f t="shared" si="0"/>
        <v>112.42495569542153</v>
      </c>
      <c r="G10" s="18">
        <f t="shared" si="0"/>
        <v>120.01175420268778</v>
      </c>
      <c r="H10" s="18">
        <f t="shared" si="0"/>
        <v>165.13538621199859</v>
      </c>
      <c r="I10" s="17">
        <f t="shared" si="0"/>
        <v>148.98238555720468</v>
      </c>
    </row>
    <row r="11" spans="2:9" ht="12.95" customHeight="1" x14ac:dyDescent="0.15">
      <c r="B11" s="11" t="str">
        <f>入力・結果!I12</f>
        <v>07</v>
      </c>
      <c r="C11" s="12" t="str">
        <f>入力・結果!J12</f>
        <v>パルプ・紙・木製品</v>
      </c>
      <c r="D11" s="13"/>
      <c r="E11" s="14">
        <f t="shared" si="0"/>
        <v>80.950795665202833</v>
      </c>
      <c r="F11" s="14">
        <f t="shared" si="0"/>
        <v>40.863482183205171</v>
      </c>
      <c r="G11" s="14">
        <f t="shared" si="0"/>
        <v>45.084568289934417</v>
      </c>
      <c r="H11" s="14">
        <f t="shared" si="0"/>
        <v>86.643897231245617</v>
      </c>
      <c r="I11" s="13">
        <f t="shared" si="0"/>
        <v>80.06671189975205</v>
      </c>
    </row>
    <row r="12" spans="2:9" ht="12.95" customHeight="1" x14ac:dyDescent="0.15">
      <c r="B12" s="11" t="str">
        <f>入力・結果!I13</f>
        <v>08</v>
      </c>
      <c r="C12" s="12" t="str">
        <f>入力・結果!J13</f>
        <v>化学製品</v>
      </c>
      <c r="D12" s="13"/>
      <c r="E12" s="14">
        <f t="shared" si="0"/>
        <v>42.28553907010506</v>
      </c>
      <c r="F12" s="14">
        <f t="shared" si="0"/>
        <v>13.711749448979942</v>
      </c>
      <c r="G12" s="14">
        <f t="shared" si="0"/>
        <v>17.69265172446854</v>
      </c>
      <c r="H12" s="14">
        <f t="shared" si="0"/>
        <v>25.23351500774724</v>
      </c>
      <c r="I12" s="13">
        <f t="shared" si="0"/>
        <v>21.046648012110236</v>
      </c>
    </row>
    <row r="13" spans="2:9" ht="12.95" customHeight="1" x14ac:dyDescent="0.15">
      <c r="B13" s="11" t="str">
        <f>入力・結果!I14</f>
        <v>09</v>
      </c>
      <c r="C13" s="12" t="str">
        <f>入力・結果!J14</f>
        <v>石油・石炭製品</v>
      </c>
      <c r="D13" s="13"/>
      <c r="E13" s="14">
        <f t="shared" si="0"/>
        <v>0</v>
      </c>
      <c r="F13" s="14">
        <f t="shared" si="0"/>
        <v>0</v>
      </c>
      <c r="G13" s="14">
        <f t="shared" si="0"/>
        <v>0</v>
      </c>
      <c r="H13" s="14">
        <f t="shared" si="0"/>
        <v>0</v>
      </c>
      <c r="I13" s="13">
        <f t="shared" si="0"/>
        <v>0</v>
      </c>
    </row>
    <row r="14" spans="2:9" ht="12.95" customHeight="1" x14ac:dyDescent="0.15">
      <c r="B14" s="19" t="str">
        <f>入力・結果!I15</f>
        <v>10</v>
      </c>
      <c r="C14" s="20" t="str">
        <f>入力・結果!J15</f>
        <v>プラスチック・ゴム製品</v>
      </c>
      <c r="D14" s="21"/>
      <c r="E14" s="22">
        <f t="shared" si="0"/>
        <v>0</v>
      </c>
      <c r="F14" s="22">
        <f t="shared" si="0"/>
        <v>0</v>
      </c>
      <c r="G14" s="22">
        <f t="shared" si="0"/>
        <v>0</v>
      </c>
      <c r="H14" s="22">
        <f t="shared" si="0"/>
        <v>0</v>
      </c>
      <c r="I14" s="21">
        <f t="shared" si="0"/>
        <v>0</v>
      </c>
    </row>
    <row r="15" spans="2:9" ht="12.95" customHeight="1" x14ac:dyDescent="0.15">
      <c r="B15" s="11" t="str">
        <f>入力・結果!I16</f>
        <v>11</v>
      </c>
      <c r="C15" s="12" t="str">
        <f>入力・結果!J16</f>
        <v>窯業・土石製品</v>
      </c>
      <c r="D15" s="13"/>
      <c r="E15" s="14">
        <f t="shared" ref="E15:I24" si="1">SUMIF($B$48:$B$68,$B15,E$48:E$68)</f>
        <v>40.744682421585111</v>
      </c>
      <c r="F15" s="14">
        <f t="shared" si="1"/>
        <v>16.598024819116365</v>
      </c>
      <c r="G15" s="14">
        <f t="shared" si="1"/>
        <v>23.291694267460407</v>
      </c>
      <c r="H15" s="14">
        <f t="shared" si="1"/>
        <v>33.764271779993948</v>
      </c>
      <c r="I15" s="13">
        <f t="shared" si="1"/>
        <v>30.90162309804219</v>
      </c>
    </row>
    <row r="16" spans="2:9" ht="12.95" customHeight="1" x14ac:dyDescent="0.15">
      <c r="B16" s="11" t="str">
        <f>入力・結果!I17</f>
        <v>12</v>
      </c>
      <c r="C16" s="12" t="str">
        <f>入力・結果!J17</f>
        <v>鉄鋼</v>
      </c>
      <c r="D16" s="13"/>
      <c r="E16" s="14">
        <f t="shared" si="1"/>
        <v>0</v>
      </c>
      <c r="F16" s="14">
        <f t="shared" si="1"/>
        <v>0</v>
      </c>
      <c r="G16" s="14">
        <f t="shared" si="1"/>
        <v>0</v>
      </c>
      <c r="H16" s="14">
        <f t="shared" si="1"/>
        <v>0</v>
      </c>
      <c r="I16" s="13">
        <f t="shared" si="1"/>
        <v>0</v>
      </c>
    </row>
    <row r="17" spans="2:9" ht="12.95" customHeight="1" x14ac:dyDescent="0.15">
      <c r="B17" s="11" t="str">
        <f>入力・結果!I18</f>
        <v>13</v>
      </c>
      <c r="C17" s="12" t="str">
        <f>入力・結果!J18</f>
        <v>非鉄金属</v>
      </c>
      <c r="D17" s="13"/>
      <c r="E17" s="14">
        <f t="shared" si="1"/>
        <v>0</v>
      </c>
      <c r="F17" s="14">
        <f t="shared" si="1"/>
        <v>0</v>
      </c>
      <c r="G17" s="14">
        <f t="shared" si="1"/>
        <v>0</v>
      </c>
      <c r="H17" s="14">
        <f t="shared" si="1"/>
        <v>0</v>
      </c>
      <c r="I17" s="13">
        <f t="shared" si="1"/>
        <v>0</v>
      </c>
    </row>
    <row r="18" spans="2:9" ht="12.95" customHeight="1" x14ac:dyDescent="0.15">
      <c r="B18" s="11" t="str">
        <f>入力・結果!I19</f>
        <v>14</v>
      </c>
      <c r="C18" s="12" t="str">
        <f>入力・結果!J19</f>
        <v>金属製品</v>
      </c>
      <c r="D18" s="13"/>
      <c r="E18" s="14">
        <f t="shared" si="1"/>
        <v>0</v>
      </c>
      <c r="F18" s="14">
        <f t="shared" si="1"/>
        <v>0</v>
      </c>
      <c r="G18" s="14">
        <f t="shared" si="1"/>
        <v>0</v>
      </c>
      <c r="H18" s="14">
        <f t="shared" si="1"/>
        <v>0</v>
      </c>
      <c r="I18" s="13">
        <f t="shared" si="1"/>
        <v>0</v>
      </c>
    </row>
    <row r="19" spans="2:9" ht="12.95" customHeight="1" x14ac:dyDescent="0.15">
      <c r="B19" s="11" t="str">
        <f>入力・結果!I20</f>
        <v>15</v>
      </c>
      <c r="C19" s="12" t="str">
        <f>入力・結果!J20</f>
        <v>はん用機械</v>
      </c>
      <c r="D19" s="13"/>
      <c r="E19" s="14">
        <f t="shared" si="1"/>
        <v>0</v>
      </c>
      <c r="F19" s="14">
        <f t="shared" si="1"/>
        <v>0</v>
      </c>
      <c r="G19" s="14">
        <f t="shared" si="1"/>
        <v>0</v>
      </c>
      <c r="H19" s="14">
        <f t="shared" si="1"/>
        <v>0</v>
      </c>
      <c r="I19" s="13">
        <f t="shared" si="1"/>
        <v>0</v>
      </c>
    </row>
    <row r="20" spans="2:9" ht="12.95" customHeight="1" x14ac:dyDescent="0.15">
      <c r="B20" s="15" t="str">
        <f>入力・結果!I21</f>
        <v>16</v>
      </c>
      <c r="C20" s="16" t="str">
        <f>入力・結果!J21</f>
        <v>生産用機械</v>
      </c>
      <c r="D20" s="17"/>
      <c r="E20" s="18">
        <f t="shared" si="1"/>
        <v>0</v>
      </c>
      <c r="F20" s="18">
        <f t="shared" si="1"/>
        <v>0</v>
      </c>
      <c r="G20" s="18">
        <f t="shared" si="1"/>
        <v>0</v>
      </c>
      <c r="H20" s="18">
        <f t="shared" si="1"/>
        <v>0</v>
      </c>
      <c r="I20" s="17">
        <f t="shared" si="1"/>
        <v>0</v>
      </c>
    </row>
    <row r="21" spans="2:9" ht="12.95" customHeight="1" x14ac:dyDescent="0.15">
      <c r="B21" s="11" t="str">
        <f>入力・結果!I22</f>
        <v>17</v>
      </c>
      <c r="C21" s="12" t="str">
        <f>入力・結果!J22</f>
        <v>業務用機械</v>
      </c>
      <c r="D21" s="13"/>
      <c r="E21" s="14">
        <f t="shared" si="1"/>
        <v>0</v>
      </c>
      <c r="F21" s="14">
        <f t="shared" si="1"/>
        <v>0</v>
      </c>
      <c r="G21" s="14">
        <f t="shared" si="1"/>
        <v>0</v>
      </c>
      <c r="H21" s="14">
        <f t="shared" si="1"/>
        <v>0</v>
      </c>
      <c r="I21" s="13">
        <f t="shared" si="1"/>
        <v>0</v>
      </c>
    </row>
    <row r="22" spans="2:9" ht="12.95" customHeight="1" x14ac:dyDescent="0.15">
      <c r="B22" s="11" t="str">
        <f>入力・結果!I23</f>
        <v>18</v>
      </c>
      <c r="C22" s="12" t="str">
        <f>入力・結果!J23</f>
        <v>電子部品</v>
      </c>
      <c r="D22" s="13"/>
      <c r="E22" s="14">
        <f t="shared" si="1"/>
        <v>0</v>
      </c>
      <c r="F22" s="14">
        <f t="shared" si="1"/>
        <v>0</v>
      </c>
      <c r="G22" s="14">
        <f t="shared" si="1"/>
        <v>0</v>
      </c>
      <c r="H22" s="14">
        <f t="shared" si="1"/>
        <v>0</v>
      </c>
      <c r="I22" s="13">
        <f t="shared" si="1"/>
        <v>0</v>
      </c>
    </row>
    <row r="23" spans="2:9" ht="12.95" customHeight="1" x14ac:dyDescent="0.15">
      <c r="B23" s="11" t="str">
        <f>入力・結果!I24</f>
        <v>19</v>
      </c>
      <c r="C23" s="12" t="str">
        <f>入力・結果!J24</f>
        <v>電気機械</v>
      </c>
      <c r="D23" s="13"/>
      <c r="E23" s="14">
        <f t="shared" si="1"/>
        <v>20.374600664434681</v>
      </c>
      <c r="F23" s="14">
        <f t="shared" si="1"/>
        <v>10.284977737395296</v>
      </c>
      <c r="G23" s="14">
        <f t="shared" si="1"/>
        <v>11.347387848229705</v>
      </c>
      <c r="H23" s="14">
        <f t="shared" si="1"/>
        <v>21.807504071955481</v>
      </c>
      <c r="I23" s="13">
        <f t="shared" si="1"/>
        <v>20.152084585044097</v>
      </c>
    </row>
    <row r="24" spans="2:9" ht="12.95" customHeight="1" x14ac:dyDescent="0.15">
      <c r="B24" s="19" t="str">
        <f>入力・結果!I25</f>
        <v>20</v>
      </c>
      <c r="C24" s="20" t="str">
        <f>入力・結果!J25</f>
        <v>情報通信機器</v>
      </c>
      <c r="D24" s="21"/>
      <c r="E24" s="22">
        <f t="shared" si="1"/>
        <v>0</v>
      </c>
      <c r="F24" s="22">
        <f t="shared" si="1"/>
        <v>0</v>
      </c>
      <c r="G24" s="22">
        <f t="shared" si="1"/>
        <v>0</v>
      </c>
      <c r="H24" s="22">
        <f t="shared" si="1"/>
        <v>0</v>
      </c>
      <c r="I24" s="21">
        <f t="shared" si="1"/>
        <v>0</v>
      </c>
    </row>
    <row r="25" spans="2:9" ht="12.95" customHeight="1" x14ac:dyDescent="0.15">
      <c r="B25" s="11" t="str">
        <f>入力・結果!I26</f>
        <v>21</v>
      </c>
      <c r="C25" s="12" t="str">
        <f>入力・結果!J26</f>
        <v>輸送機械</v>
      </c>
      <c r="D25" s="13"/>
      <c r="E25" s="14">
        <f t="shared" ref="E25:I34" si="2">SUMIF($B$48:$B$68,$B25,E$48:E$68)</f>
        <v>0</v>
      </c>
      <c r="F25" s="14">
        <f t="shared" si="2"/>
        <v>0</v>
      </c>
      <c r="G25" s="14">
        <f t="shared" si="2"/>
        <v>0</v>
      </c>
      <c r="H25" s="14">
        <f t="shared" si="2"/>
        <v>0</v>
      </c>
      <c r="I25" s="13">
        <f t="shared" si="2"/>
        <v>0</v>
      </c>
    </row>
    <row r="26" spans="2:9" ht="12.95" customHeight="1" x14ac:dyDescent="0.15">
      <c r="B26" s="11" t="str">
        <f>入力・結果!I27</f>
        <v>22</v>
      </c>
      <c r="C26" s="12" t="str">
        <f>入力・結果!J27</f>
        <v>その他の製造工業製品</v>
      </c>
      <c r="D26" s="13"/>
      <c r="E26" s="14">
        <f t="shared" si="2"/>
        <v>410.7993515719844</v>
      </c>
      <c r="F26" s="14">
        <f t="shared" si="2"/>
        <v>214.19398933751899</v>
      </c>
      <c r="G26" s="14">
        <f t="shared" si="2"/>
        <v>258.46058712308906</v>
      </c>
      <c r="H26" s="14">
        <f t="shared" si="2"/>
        <v>490.53318240358988</v>
      </c>
      <c r="I26" s="13">
        <f t="shared" si="2"/>
        <v>400.17188852646507</v>
      </c>
    </row>
    <row r="27" spans="2:9" ht="12.95" customHeight="1" x14ac:dyDescent="0.15">
      <c r="B27" s="11" t="str">
        <f>入力・結果!I28</f>
        <v>23</v>
      </c>
      <c r="C27" s="12" t="str">
        <f>入力・結果!J28</f>
        <v>建設</v>
      </c>
      <c r="D27" s="13"/>
      <c r="E27" s="14">
        <f t="shared" si="2"/>
        <v>0</v>
      </c>
      <c r="F27" s="14">
        <f t="shared" si="2"/>
        <v>0</v>
      </c>
      <c r="G27" s="14">
        <f t="shared" si="2"/>
        <v>0</v>
      </c>
      <c r="H27" s="14">
        <f t="shared" si="2"/>
        <v>0</v>
      </c>
      <c r="I27" s="13">
        <f t="shared" si="2"/>
        <v>0</v>
      </c>
    </row>
    <row r="28" spans="2:9" ht="12.95" customHeight="1" x14ac:dyDescent="0.15">
      <c r="B28" s="11" t="str">
        <f>入力・結果!I29</f>
        <v>24</v>
      </c>
      <c r="C28" s="12" t="str">
        <f>入力・結果!J29</f>
        <v>電気・ガス・熱供給</v>
      </c>
      <c r="D28" s="13"/>
      <c r="E28" s="14">
        <f t="shared" si="2"/>
        <v>0</v>
      </c>
      <c r="F28" s="14">
        <f t="shared" si="2"/>
        <v>0</v>
      </c>
      <c r="G28" s="14">
        <f t="shared" si="2"/>
        <v>0</v>
      </c>
      <c r="H28" s="14">
        <f t="shared" si="2"/>
        <v>0</v>
      </c>
      <c r="I28" s="13">
        <f t="shared" si="2"/>
        <v>0</v>
      </c>
    </row>
    <row r="29" spans="2:9" ht="12.95" customHeight="1" x14ac:dyDescent="0.15">
      <c r="B29" s="11" t="str">
        <f>入力・結果!I30</f>
        <v>25</v>
      </c>
      <c r="C29" s="12" t="str">
        <f>入力・結果!J30</f>
        <v>水道</v>
      </c>
      <c r="D29" s="13"/>
      <c r="E29" s="14">
        <f t="shared" si="2"/>
        <v>0</v>
      </c>
      <c r="F29" s="14">
        <f t="shared" si="2"/>
        <v>0</v>
      </c>
      <c r="G29" s="14">
        <f t="shared" si="2"/>
        <v>0</v>
      </c>
      <c r="H29" s="14">
        <f t="shared" si="2"/>
        <v>0</v>
      </c>
      <c r="I29" s="13">
        <f t="shared" si="2"/>
        <v>0</v>
      </c>
    </row>
    <row r="30" spans="2:9" ht="12.95" customHeight="1" x14ac:dyDescent="0.15">
      <c r="B30" s="15" t="str">
        <f>入力・結果!I31</f>
        <v>26</v>
      </c>
      <c r="C30" s="16" t="str">
        <f>入力・結果!J31</f>
        <v>廃棄物処理</v>
      </c>
      <c r="D30" s="17"/>
      <c r="E30" s="18">
        <f t="shared" si="2"/>
        <v>0</v>
      </c>
      <c r="F30" s="18">
        <f t="shared" si="2"/>
        <v>0</v>
      </c>
      <c r="G30" s="18">
        <f t="shared" si="2"/>
        <v>0</v>
      </c>
      <c r="H30" s="18">
        <f t="shared" si="2"/>
        <v>0</v>
      </c>
      <c r="I30" s="17">
        <f t="shared" si="2"/>
        <v>0</v>
      </c>
    </row>
    <row r="31" spans="2:9" ht="12.95" customHeight="1" x14ac:dyDescent="0.15">
      <c r="B31" s="11" t="str">
        <f>入力・結果!I32</f>
        <v>27</v>
      </c>
      <c r="C31" s="12" t="str">
        <f>入力・結果!J32</f>
        <v>商業</v>
      </c>
      <c r="D31" s="13"/>
      <c r="E31" s="14">
        <f t="shared" si="2"/>
        <v>0</v>
      </c>
      <c r="F31" s="14">
        <f t="shared" si="2"/>
        <v>0</v>
      </c>
      <c r="G31" s="14">
        <f t="shared" si="2"/>
        <v>0</v>
      </c>
      <c r="H31" s="14">
        <f t="shared" si="2"/>
        <v>0</v>
      </c>
      <c r="I31" s="13">
        <f t="shared" si="2"/>
        <v>0</v>
      </c>
    </row>
    <row r="32" spans="2:9" ht="12.95" customHeight="1" x14ac:dyDescent="0.15">
      <c r="B32" s="11" t="str">
        <f>入力・結果!I33</f>
        <v>28</v>
      </c>
      <c r="C32" s="12" t="str">
        <f>入力・結果!J33</f>
        <v>金融・保険</v>
      </c>
      <c r="D32" s="13"/>
      <c r="E32" s="14">
        <f t="shared" si="2"/>
        <v>0</v>
      </c>
      <c r="F32" s="14">
        <f t="shared" si="2"/>
        <v>0</v>
      </c>
      <c r="G32" s="14">
        <f t="shared" si="2"/>
        <v>0</v>
      </c>
      <c r="H32" s="14">
        <f t="shared" si="2"/>
        <v>0</v>
      </c>
      <c r="I32" s="13">
        <f t="shared" si="2"/>
        <v>0</v>
      </c>
    </row>
    <row r="33" spans="2:9" ht="12.95" customHeight="1" x14ac:dyDescent="0.15">
      <c r="B33" s="11" t="str">
        <f>入力・結果!I34</f>
        <v>29</v>
      </c>
      <c r="C33" s="12" t="str">
        <f>入力・結果!J34</f>
        <v>不動産</v>
      </c>
      <c r="D33" s="13"/>
      <c r="E33" s="14">
        <f t="shared" si="2"/>
        <v>0</v>
      </c>
      <c r="F33" s="14">
        <f t="shared" si="2"/>
        <v>0</v>
      </c>
      <c r="G33" s="14">
        <f t="shared" si="2"/>
        <v>0</v>
      </c>
      <c r="H33" s="14">
        <f t="shared" si="2"/>
        <v>0</v>
      </c>
      <c r="I33" s="13">
        <f t="shared" si="2"/>
        <v>0</v>
      </c>
    </row>
    <row r="34" spans="2:9" ht="12.95" customHeight="1" x14ac:dyDescent="0.15">
      <c r="B34" s="19" t="str">
        <f>入力・結果!I35</f>
        <v>30</v>
      </c>
      <c r="C34" s="20" t="str">
        <f>入力・結果!J35</f>
        <v>運輸・郵便</v>
      </c>
      <c r="D34" s="21"/>
      <c r="E34" s="22">
        <f t="shared" si="2"/>
        <v>743.21428571428567</v>
      </c>
      <c r="F34" s="22">
        <f t="shared" si="2"/>
        <v>824.7294117647059</v>
      </c>
      <c r="G34" s="22">
        <f t="shared" si="2"/>
        <v>1054.2857142857142</v>
      </c>
      <c r="H34" s="22">
        <f t="shared" si="2"/>
        <v>1139.125</v>
      </c>
      <c r="I34" s="21">
        <f t="shared" si="2"/>
        <v>1064.6129032258063</v>
      </c>
    </row>
    <row r="35" spans="2:9" ht="12.95" customHeight="1" x14ac:dyDescent="0.15">
      <c r="B35" s="15" t="str">
        <f>入力・結果!I36</f>
        <v>31</v>
      </c>
      <c r="C35" s="16" t="str">
        <f>入力・結果!J36</f>
        <v>情報通信</v>
      </c>
      <c r="D35" s="17"/>
      <c r="E35" s="18">
        <f t="shared" ref="E35:I43" si="3">SUMIF($B$48:$B$68,$B35,E$48:E$68)</f>
        <v>0</v>
      </c>
      <c r="F35" s="18">
        <f t="shared" si="3"/>
        <v>0</v>
      </c>
      <c r="G35" s="18">
        <f t="shared" si="3"/>
        <v>0</v>
      </c>
      <c r="H35" s="18">
        <f t="shared" si="3"/>
        <v>0</v>
      </c>
      <c r="I35" s="17">
        <f t="shared" si="3"/>
        <v>0</v>
      </c>
    </row>
    <row r="36" spans="2:9" ht="12.95" customHeight="1" x14ac:dyDescent="0.15">
      <c r="B36" s="11" t="str">
        <f>入力・結果!I37</f>
        <v>32</v>
      </c>
      <c r="C36" s="12" t="str">
        <f>入力・結果!J37</f>
        <v>公務</v>
      </c>
      <c r="D36" s="13"/>
      <c r="E36" s="14">
        <f t="shared" si="3"/>
        <v>0</v>
      </c>
      <c r="F36" s="14">
        <f t="shared" si="3"/>
        <v>0</v>
      </c>
      <c r="G36" s="14">
        <f t="shared" si="3"/>
        <v>0</v>
      </c>
      <c r="H36" s="14">
        <f t="shared" si="3"/>
        <v>0</v>
      </c>
      <c r="I36" s="13">
        <f t="shared" si="3"/>
        <v>0</v>
      </c>
    </row>
    <row r="37" spans="2:9" ht="12.95" customHeight="1" x14ac:dyDescent="0.15">
      <c r="B37" s="11" t="str">
        <f>入力・結果!I38</f>
        <v>33</v>
      </c>
      <c r="C37" s="12" t="str">
        <f>入力・結果!J38</f>
        <v>教育・研究</v>
      </c>
      <c r="D37" s="13"/>
      <c r="E37" s="14">
        <f t="shared" si="3"/>
        <v>0</v>
      </c>
      <c r="F37" s="14">
        <f t="shared" si="3"/>
        <v>0</v>
      </c>
      <c r="G37" s="14">
        <f t="shared" si="3"/>
        <v>0</v>
      </c>
      <c r="H37" s="14">
        <f t="shared" si="3"/>
        <v>0</v>
      </c>
      <c r="I37" s="13">
        <f t="shared" si="3"/>
        <v>0</v>
      </c>
    </row>
    <row r="38" spans="2:9" ht="12.95" customHeight="1" x14ac:dyDescent="0.15">
      <c r="B38" s="11" t="str">
        <f>入力・結果!I39</f>
        <v>34</v>
      </c>
      <c r="C38" s="12" t="str">
        <f>入力・結果!J39</f>
        <v>医療・福祉</v>
      </c>
      <c r="D38" s="13"/>
      <c r="E38" s="14">
        <f t="shared" si="3"/>
        <v>0</v>
      </c>
      <c r="F38" s="14">
        <f t="shared" si="3"/>
        <v>0</v>
      </c>
      <c r="G38" s="14">
        <f t="shared" si="3"/>
        <v>0</v>
      </c>
      <c r="H38" s="14">
        <f t="shared" si="3"/>
        <v>0</v>
      </c>
      <c r="I38" s="13">
        <f t="shared" si="3"/>
        <v>0</v>
      </c>
    </row>
    <row r="39" spans="2:9" ht="12.95" customHeight="1" x14ac:dyDescent="0.15">
      <c r="B39" s="19" t="str">
        <f>入力・結果!I40</f>
        <v>35</v>
      </c>
      <c r="C39" s="20" t="str">
        <f>入力・結果!J40</f>
        <v>他に分類されない会員制団体</v>
      </c>
      <c r="D39" s="21"/>
      <c r="E39" s="22">
        <f t="shared" si="3"/>
        <v>0</v>
      </c>
      <c r="F39" s="22">
        <f t="shared" si="3"/>
        <v>0</v>
      </c>
      <c r="G39" s="22">
        <f t="shared" si="3"/>
        <v>0</v>
      </c>
      <c r="H39" s="22">
        <f t="shared" si="3"/>
        <v>0</v>
      </c>
      <c r="I39" s="21">
        <f t="shared" si="3"/>
        <v>0</v>
      </c>
    </row>
    <row r="40" spans="2:9" ht="12.95" customHeight="1" x14ac:dyDescent="0.15">
      <c r="B40" s="11" t="str">
        <f>入力・結果!I41</f>
        <v>36</v>
      </c>
      <c r="C40" s="12" t="str">
        <f>入力・結果!J41</f>
        <v>対事業所サービス</v>
      </c>
      <c r="D40" s="13"/>
      <c r="E40" s="14">
        <f t="shared" si="3"/>
        <v>0</v>
      </c>
      <c r="F40" s="14">
        <f t="shared" si="3"/>
        <v>0</v>
      </c>
      <c r="G40" s="14">
        <f t="shared" si="3"/>
        <v>0</v>
      </c>
      <c r="H40" s="14">
        <f t="shared" si="3"/>
        <v>0</v>
      </c>
      <c r="I40" s="13">
        <f t="shared" si="3"/>
        <v>0</v>
      </c>
    </row>
    <row r="41" spans="2:9" ht="12.95" customHeight="1" x14ac:dyDescent="0.15">
      <c r="B41" s="11" t="str">
        <f>入力・結果!I42</f>
        <v>37</v>
      </c>
      <c r="C41" s="12" t="str">
        <f>入力・結果!J42</f>
        <v>対個人サービス</v>
      </c>
      <c r="D41" s="13"/>
      <c r="E41" s="14">
        <f t="shared" si="3"/>
        <v>16174.508080222826</v>
      </c>
      <c r="F41" s="14">
        <f t="shared" si="3"/>
        <v>16532.200250326212</v>
      </c>
      <c r="G41" s="14">
        <f t="shared" si="3"/>
        <v>12888.064604897751</v>
      </c>
      <c r="H41" s="14">
        <f t="shared" si="3"/>
        <v>19322.723523561777</v>
      </c>
      <c r="I41" s="13">
        <f t="shared" si="3"/>
        <v>20504.569687706768</v>
      </c>
    </row>
    <row r="42" spans="2:9" ht="12.95" customHeight="1" x14ac:dyDescent="0.15">
      <c r="B42" s="11" t="str">
        <f>入力・結果!I43</f>
        <v>38</v>
      </c>
      <c r="C42" s="12" t="str">
        <f>入力・結果!J43</f>
        <v>事務用品</v>
      </c>
      <c r="D42" s="13"/>
      <c r="E42" s="14">
        <f t="shared" si="3"/>
        <v>0</v>
      </c>
      <c r="F42" s="14">
        <f t="shared" si="3"/>
        <v>0</v>
      </c>
      <c r="G42" s="14">
        <f t="shared" si="3"/>
        <v>0</v>
      </c>
      <c r="H42" s="14">
        <f t="shared" si="3"/>
        <v>0</v>
      </c>
      <c r="I42" s="13">
        <f t="shared" si="3"/>
        <v>0</v>
      </c>
    </row>
    <row r="43" spans="2:9" ht="12.95" customHeight="1" x14ac:dyDescent="0.15">
      <c r="B43" s="23" t="str">
        <f>入力・結果!I44</f>
        <v>39</v>
      </c>
      <c r="C43" s="24" t="str">
        <f>入力・結果!J44</f>
        <v>分類不明</v>
      </c>
      <c r="D43" s="25"/>
      <c r="E43" s="26">
        <f t="shared" si="3"/>
        <v>0</v>
      </c>
      <c r="F43" s="26">
        <f t="shared" si="3"/>
        <v>0</v>
      </c>
      <c r="G43" s="26">
        <f t="shared" si="3"/>
        <v>0</v>
      </c>
      <c r="H43" s="26">
        <f t="shared" si="3"/>
        <v>0</v>
      </c>
      <c r="I43" s="25">
        <f t="shared" si="3"/>
        <v>0</v>
      </c>
    </row>
    <row r="44" spans="2:9" ht="12.95" customHeight="1" x14ac:dyDescent="0.15">
      <c r="B44" s="27"/>
      <c r="C44" s="28"/>
      <c r="D44" s="29"/>
      <c r="E44" s="29"/>
      <c r="F44" s="29"/>
      <c r="G44" s="29"/>
      <c r="H44" s="29"/>
      <c r="I44" s="29"/>
    </row>
    <row r="45" spans="2:9" ht="20.100000000000001" customHeight="1" x14ac:dyDescent="0.15">
      <c r="B45" s="2" t="s">
        <v>87</v>
      </c>
    </row>
    <row r="46" spans="2:9" ht="12.95" customHeight="1" x14ac:dyDescent="0.15">
      <c r="B46" s="3" t="s">
        <v>0</v>
      </c>
    </row>
    <row r="47" spans="2:9" ht="27.95" customHeight="1" x14ac:dyDescent="0.15">
      <c r="B47" s="30" t="s">
        <v>31</v>
      </c>
      <c r="C47" s="5" t="s">
        <v>32</v>
      </c>
      <c r="D47" s="31" t="s">
        <v>1</v>
      </c>
      <c r="E47" s="111">
        <f>県外・宿泊!F4</f>
        <v>2020</v>
      </c>
      <c r="F47" s="111">
        <f>県外・宿泊!G4</f>
        <v>2021</v>
      </c>
      <c r="G47" s="111">
        <f>県外・宿泊!H4</f>
        <v>2022</v>
      </c>
      <c r="H47" s="111">
        <f>県外・宿泊!I4</f>
        <v>2023</v>
      </c>
      <c r="I47" s="113">
        <f>県外・宿泊!J4</f>
        <v>2024</v>
      </c>
    </row>
    <row r="48" spans="2:9" ht="12.95" customHeight="1" x14ac:dyDescent="0.15">
      <c r="B48" s="32" t="str">
        <f>IF(C48="","",INDEX($B$5:$C$43,MATCH(C48,$C$5:$C$43,0),1))</f>
        <v>37</v>
      </c>
      <c r="C48" s="33" t="str">
        <f>IF(県外・宿泊!C48="","",県外・宿泊!C48)</f>
        <v>対個人サービス</v>
      </c>
      <c r="D48" s="33" t="s">
        <v>3</v>
      </c>
      <c r="E48" s="118">
        <v>12590.476190476191</v>
      </c>
      <c r="F48" s="118">
        <v>12880</v>
      </c>
      <c r="G48" s="118">
        <v>9927.8809523809523</v>
      </c>
      <c r="H48" s="118">
        <v>14484.375</v>
      </c>
      <c r="I48" s="119">
        <v>16470.967741935485</v>
      </c>
    </row>
    <row r="49" spans="2:9" ht="12.95" customHeight="1" x14ac:dyDescent="0.15">
      <c r="B49" s="35" t="str">
        <f>IF(C49="","",INDEX($B$5:$C$43,MATCH(C49,$C$5:$C$43,0),1))</f>
        <v>30</v>
      </c>
      <c r="C49" s="36" t="str">
        <f>IF(県外・宿泊!C49="","",県外・宿泊!C49)</f>
        <v>運輸・郵便</v>
      </c>
      <c r="D49" s="36" t="s">
        <v>4</v>
      </c>
      <c r="E49" s="120">
        <v>743.21428571428567</v>
      </c>
      <c r="F49" s="120">
        <v>824.7294117647059</v>
      </c>
      <c r="G49" s="120">
        <v>1054.2857142857142</v>
      </c>
      <c r="H49" s="120">
        <v>1139.125</v>
      </c>
      <c r="I49" s="121">
        <v>1064.6129032258063</v>
      </c>
    </row>
    <row r="50" spans="2:9" ht="12.95" customHeight="1" x14ac:dyDescent="0.15">
      <c r="B50" s="35" t="str">
        <f>IF(C50="","",INDEX($B$5:$C$43,MATCH(C50,$C$5:$C$43,0),1))</f>
        <v>37</v>
      </c>
      <c r="C50" s="36" t="str">
        <f>IF(県外・宿泊!C50="","",県外・宿泊!C50)</f>
        <v>対個人サービス</v>
      </c>
      <c r="D50" s="36" t="s">
        <v>5</v>
      </c>
      <c r="E50" s="120">
        <v>2280.4761904761904</v>
      </c>
      <c r="F50" s="120">
        <v>2953.9882352941177</v>
      </c>
      <c r="G50" s="120">
        <v>2181.7380952380954</v>
      </c>
      <c r="H50" s="120">
        <v>3359.375</v>
      </c>
      <c r="I50" s="121">
        <v>2683.8709677419356</v>
      </c>
    </row>
    <row r="51" spans="2:9" ht="12.95" customHeight="1" x14ac:dyDescent="0.15">
      <c r="B51" s="35" t="str">
        <f>IF(C51="","",INDEX($B$5:$C$43,MATCH(C51,$C$5:$C$43,0),1))</f>
        <v/>
      </c>
      <c r="C51" s="36" t="str">
        <f>IF(県外・宿泊!C51="","",県外・宿泊!C51)</f>
        <v/>
      </c>
      <c r="D51" s="36" t="s">
        <v>82</v>
      </c>
      <c r="E51" s="120">
        <v>3841.4285714285716</v>
      </c>
      <c r="F51" s="120">
        <v>1994.0823529411766</v>
      </c>
      <c r="G51" s="120">
        <v>2115.7142857142858</v>
      </c>
      <c r="H51" s="120">
        <v>3885.9375</v>
      </c>
      <c r="I51" s="121">
        <v>3465.8064516129034</v>
      </c>
    </row>
    <row r="52" spans="2:9" ht="12.95" customHeight="1" x14ac:dyDescent="0.15">
      <c r="B52" s="35" t="str">
        <f t="shared" ref="B52:B68" si="4">IF(C52="","",INDEX($B$5:$C$43,MATCH(C52,$C$5:$C$43,0),1))</f>
        <v>01</v>
      </c>
      <c r="C52" s="36" t="str">
        <f>IF(県外・宿泊!C52="","",県外・宿泊!C52)</f>
        <v>農業</v>
      </c>
      <c r="D52" s="39" t="s">
        <v>7</v>
      </c>
      <c r="E52" s="40">
        <f t="shared" ref="E52:I52" si="5">E$51*E74/SUM(E$73,E$91)</f>
        <v>157.53564687041316</v>
      </c>
      <c r="F52" s="40">
        <f t="shared" si="5"/>
        <v>82.454286425969059</v>
      </c>
      <c r="G52" s="40">
        <f t="shared" ref="G52:H52" si="6">G$51*G74/SUM(G$73,G$91)</f>
        <v>66.847358479524161</v>
      </c>
      <c r="H52" s="40">
        <f t="shared" si="6"/>
        <v>91.514352050618285</v>
      </c>
      <c r="I52" s="41">
        <f t="shared" si="5"/>
        <v>88.491800676766772</v>
      </c>
    </row>
    <row r="53" spans="2:9" ht="12.95" customHeight="1" x14ac:dyDescent="0.15">
      <c r="B53" s="35" t="str">
        <f t="shared" si="4"/>
        <v>05</v>
      </c>
      <c r="C53" s="36" t="str">
        <f>IF(県外・宿泊!C53="","",県外・宿泊!C53)</f>
        <v>飲食料品</v>
      </c>
      <c r="D53" s="39" t="s">
        <v>8</v>
      </c>
      <c r="E53" s="40">
        <f t="shared" ref="E53:I53" si="7">E$51*E75/SUM(E$73,E$91)</f>
        <v>202.68247240264486</v>
      </c>
      <c r="F53" s="40">
        <f t="shared" si="7"/>
        <v>102.31291158801606</v>
      </c>
      <c r="G53" s="40">
        <f t="shared" ref="G53:H53" si="8">G$51*G75/SUM(G$73,G$91)</f>
        <v>112.8815559269141</v>
      </c>
      <c r="H53" s="40">
        <f t="shared" si="8"/>
        <v>216.93671032041897</v>
      </c>
      <c r="I53" s="41">
        <f t="shared" si="7"/>
        <v>200.46892673060856</v>
      </c>
    </row>
    <row r="54" spans="2:9" ht="12.95" customHeight="1" x14ac:dyDescent="0.15">
      <c r="B54" s="35" t="str">
        <f t="shared" si="4"/>
        <v>03</v>
      </c>
      <c r="C54" s="36" t="str">
        <f>IF(県外・宿泊!C54="","",県外・宿泊!C54)</f>
        <v>漁業</v>
      </c>
      <c r="D54" s="39" t="s">
        <v>10</v>
      </c>
      <c r="E54" s="40">
        <f t="shared" ref="E54:I54" si="9">E$51*E76/SUM(E$73,E$91)</f>
        <v>162.25078280995115</v>
      </c>
      <c r="F54" s="40">
        <f t="shared" si="9"/>
        <v>97.949572852548997</v>
      </c>
      <c r="G54" s="40">
        <f t="shared" ref="G54:H54" si="10">G$51*G76/SUM(G$73,G$91)</f>
        <v>70.810945821094563</v>
      </c>
      <c r="H54" s="40">
        <f t="shared" si="10"/>
        <v>120.26557398194177</v>
      </c>
      <c r="I54" s="41">
        <f t="shared" si="9"/>
        <v>96.808438188309353</v>
      </c>
    </row>
    <row r="55" spans="2:9" ht="12.95" customHeight="1" x14ac:dyDescent="0.15">
      <c r="B55" s="35" t="str">
        <f t="shared" si="4"/>
        <v>05</v>
      </c>
      <c r="C55" s="36" t="str">
        <f>IF(県外・宿泊!C55="","",県外・宿泊!C55)</f>
        <v>飲食料品</v>
      </c>
      <c r="D55" s="39" t="s">
        <v>11</v>
      </c>
      <c r="E55" s="40">
        <f t="shared" ref="E55:I55" si="11">E$51*E77/SUM(E$73,E$91)</f>
        <v>343.08256934017419</v>
      </c>
      <c r="F55" s="40">
        <f t="shared" si="11"/>
        <v>173.18604893746394</v>
      </c>
      <c r="G55" s="40">
        <f t="shared" ref="G55:H55" si="12">G$51*G77/SUM(G$73,G$91)</f>
        <v>191.07569480199854</v>
      </c>
      <c r="H55" s="40">
        <f t="shared" si="12"/>
        <v>367.21085488378526</v>
      </c>
      <c r="I55" s="41">
        <f t="shared" si="11"/>
        <v>339.33567930320368</v>
      </c>
    </row>
    <row r="56" spans="2:9" ht="12.95" customHeight="1" x14ac:dyDescent="0.15">
      <c r="B56" s="35" t="str">
        <f t="shared" si="4"/>
        <v>05</v>
      </c>
      <c r="C56" s="36" t="str">
        <f>IF(県外・宿泊!C56="","",県外・宿泊!C56)</f>
        <v>飲食料品</v>
      </c>
      <c r="D56" s="39" t="s">
        <v>12</v>
      </c>
      <c r="E56" s="40">
        <f t="shared" ref="E56:I56" si="13">E$51*E78/SUM(E$73,E$91)</f>
        <v>503.50763045279967</v>
      </c>
      <c r="F56" s="40">
        <f t="shared" si="13"/>
        <v>254.23814841071643</v>
      </c>
      <c r="G56" s="40">
        <f t="shared" ref="G56:H56" si="14">G$51*G78/SUM(G$73,G$91)</f>
        <v>262.15805184674213</v>
      </c>
      <c r="H56" s="40">
        <f t="shared" si="14"/>
        <v>494.62991374175897</v>
      </c>
      <c r="I56" s="41">
        <f t="shared" si="13"/>
        <v>442.99181301246352</v>
      </c>
    </row>
    <row r="57" spans="2:9" ht="12.95" customHeight="1" x14ac:dyDescent="0.15">
      <c r="B57" s="35" t="str">
        <f t="shared" si="4"/>
        <v>05</v>
      </c>
      <c r="C57" s="36" t="str">
        <f>IF(県外・宿泊!C57="","",県外・宿泊!C57)</f>
        <v>飲食料品</v>
      </c>
      <c r="D57" s="39" t="s">
        <v>13</v>
      </c>
      <c r="E57" s="40">
        <f t="shared" ref="E57:I57" si="15">E$51*E79/SUM(E$73,E$91)</f>
        <v>335.38454534634923</v>
      </c>
      <c r="F57" s="40">
        <f t="shared" si="15"/>
        <v>177.65219047272879</v>
      </c>
      <c r="G57" s="40">
        <f t="shared" ref="G57:H57" si="16">G$51*G79/SUM(G$73,G$91)</f>
        <v>157.6076306441029</v>
      </c>
      <c r="H57" s="40">
        <f t="shared" si="16"/>
        <v>293.28881475316888</v>
      </c>
      <c r="I57" s="41">
        <f t="shared" si="15"/>
        <v>246.65613863110804</v>
      </c>
    </row>
    <row r="58" spans="2:9" ht="12.95" customHeight="1" x14ac:dyDescent="0.15">
      <c r="B58" s="35" t="str">
        <f t="shared" si="4"/>
        <v>06</v>
      </c>
      <c r="C58" s="36" t="str">
        <f>IF(県外・宿泊!C58="","",県外・宿泊!C58)</f>
        <v>繊維製品</v>
      </c>
      <c r="D58" s="39" t="s">
        <v>15</v>
      </c>
      <c r="E58" s="40">
        <f t="shared" ref="E58:I58" si="17">E$51*E80/SUM(E$73,E$91)</f>
        <v>238.27425147882926</v>
      </c>
      <c r="F58" s="40">
        <f t="shared" si="17"/>
        <v>112.42495569542153</v>
      </c>
      <c r="G58" s="40">
        <f t="shared" ref="G58:H58" si="18">G$51*G80/SUM(G$73,G$91)</f>
        <v>120.01175420268778</v>
      </c>
      <c r="H58" s="40">
        <f t="shared" si="18"/>
        <v>165.13538621199859</v>
      </c>
      <c r="I58" s="41">
        <f t="shared" si="17"/>
        <v>148.98238555720468</v>
      </c>
    </row>
    <row r="59" spans="2:9" ht="12.95" customHeight="1" x14ac:dyDescent="0.15">
      <c r="B59" s="35" t="str">
        <f t="shared" si="4"/>
        <v>22</v>
      </c>
      <c r="C59" s="36" t="str">
        <f>IF(県外・宿泊!C59="","",県外・宿泊!C59)</f>
        <v>その他の製造工業製品</v>
      </c>
      <c r="D59" s="39" t="s">
        <v>17</v>
      </c>
      <c r="E59" s="40">
        <f t="shared" ref="E59:I59" si="19">E$51*E81/SUM(E$73,E$91)</f>
        <v>56.497627401260793</v>
      </c>
      <c r="F59" s="40">
        <f t="shared" si="19"/>
        <v>35.344577492235629</v>
      </c>
      <c r="G59" s="40">
        <f t="shared" ref="G59:H59" si="20">G$51*G81/SUM(G$73,G$91)</f>
        <v>61.1365194921786</v>
      </c>
      <c r="H59" s="40">
        <f t="shared" si="20"/>
        <v>111.31415279870782</v>
      </c>
      <c r="I59" s="41">
        <f t="shared" si="19"/>
        <v>49.739581571923239</v>
      </c>
    </row>
    <row r="60" spans="2:9" ht="12.95" customHeight="1" x14ac:dyDescent="0.15">
      <c r="B60" s="35" t="str">
        <f t="shared" si="4"/>
        <v>11</v>
      </c>
      <c r="C60" s="36" t="str">
        <f>IF(県外・宿泊!C60="","",県外・宿泊!C60)</f>
        <v>窯業・土石製品</v>
      </c>
      <c r="D60" s="39" t="s">
        <v>19</v>
      </c>
      <c r="E60" s="40">
        <f t="shared" ref="E60:I60" si="21">E$51*E82/SUM(E$73,E$91)</f>
        <v>40.744682421585111</v>
      </c>
      <c r="F60" s="40">
        <f t="shared" si="21"/>
        <v>16.598024819116365</v>
      </c>
      <c r="G60" s="40">
        <f t="shared" ref="G60:H60" si="22">G$51*G82/SUM(G$73,G$91)</f>
        <v>23.291694267460407</v>
      </c>
      <c r="H60" s="40">
        <f t="shared" si="22"/>
        <v>33.764271779993948</v>
      </c>
      <c r="I60" s="41">
        <f t="shared" si="21"/>
        <v>30.90162309804219</v>
      </c>
    </row>
    <row r="61" spans="2:9" ht="12.95" customHeight="1" x14ac:dyDescent="0.15">
      <c r="B61" s="35" t="str">
        <f t="shared" si="4"/>
        <v>22</v>
      </c>
      <c r="C61" s="36" t="str">
        <f>IF(県外・宿泊!C61="","",県外・宿泊!C61)</f>
        <v>その他の製造工業製品</v>
      </c>
      <c r="D61" s="39" t="s">
        <v>20</v>
      </c>
      <c r="E61" s="40">
        <f t="shared" ref="E61:I61" si="23">E$51*E83/SUM(E$73,E$91)</f>
        <v>39.160688482752839</v>
      </c>
      <c r="F61" s="40">
        <f t="shared" si="23"/>
        <v>19.768083598774211</v>
      </c>
      <c r="G61" s="40">
        <f t="shared" ref="G61:H61" si="24">G$51*G83/SUM(G$73,G$91)</f>
        <v>21.810072645653406</v>
      </c>
      <c r="H61" s="40">
        <f t="shared" si="24"/>
        <v>41.914778483925097</v>
      </c>
      <c r="I61" s="41">
        <f t="shared" si="23"/>
        <v>38.733004867700259</v>
      </c>
    </row>
    <row r="62" spans="2:9" ht="12.95" customHeight="1" x14ac:dyDescent="0.15">
      <c r="B62" s="35" t="str">
        <f t="shared" si="4"/>
        <v>07</v>
      </c>
      <c r="C62" s="36" t="str">
        <f>IF(県外・宿泊!C62="","",県外・宿泊!C62)</f>
        <v>パルプ・紙・木製品</v>
      </c>
      <c r="D62" s="39" t="s">
        <v>22</v>
      </c>
      <c r="E62" s="40">
        <f t="shared" ref="E62:I62" si="25">E$51*E84/SUM(E$73,E$91)</f>
        <v>80.950795665202833</v>
      </c>
      <c r="F62" s="40">
        <f t="shared" si="25"/>
        <v>40.863482183205171</v>
      </c>
      <c r="G62" s="40">
        <f t="shared" ref="G62:H62" si="26">G$51*G84/SUM(G$73,G$91)</f>
        <v>45.084568289934417</v>
      </c>
      <c r="H62" s="40">
        <f t="shared" si="26"/>
        <v>86.643897231245617</v>
      </c>
      <c r="I62" s="41">
        <f t="shared" si="25"/>
        <v>80.06671189975205</v>
      </c>
    </row>
    <row r="63" spans="2:9" ht="12.95" customHeight="1" x14ac:dyDescent="0.15">
      <c r="B63" s="35" t="str">
        <f t="shared" si="4"/>
        <v>08</v>
      </c>
      <c r="C63" s="36" t="str">
        <f>IF(県外・宿泊!C63="","",県外・宿泊!C63)</f>
        <v>化学製品</v>
      </c>
      <c r="D63" s="39" t="s">
        <v>24</v>
      </c>
      <c r="E63" s="40">
        <f t="shared" ref="E63:I63" si="27">E$51*E85/SUM(E$73,E$91)</f>
        <v>42.28553907010506</v>
      </c>
      <c r="F63" s="40">
        <f t="shared" si="27"/>
        <v>13.711749448979942</v>
      </c>
      <c r="G63" s="40">
        <f t="shared" ref="G63:H63" si="28">G$51*G85/SUM(G$73,G$91)</f>
        <v>17.69265172446854</v>
      </c>
      <c r="H63" s="40">
        <f t="shared" si="28"/>
        <v>25.23351500774724</v>
      </c>
      <c r="I63" s="41">
        <f t="shared" si="27"/>
        <v>21.046648012110236</v>
      </c>
    </row>
    <row r="64" spans="2:9" ht="12.95" customHeight="1" x14ac:dyDescent="0.15">
      <c r="B64" s="35" t="str">
        <f t="shared" si="4"/>
        <v>22</v>
      </c>
      <c r="C64" s="36" t="str">
        <f>IF(県外・宿泊!C64="","",県外・宿泊!C64)</f>
        <v>その他の製造工業製品</v>
      </c>
      <c r="D64" s="39" t="s">
        <v>25</v>
      </c>
      <c r="E64" s="40">
        <f t="shared" ref="E64:I64" si="29">E$51*E86/SUM(E$73,E$91)</f>
        <v>0</v>
      </c>
      <c r="F64" s="40">
        <f t="shared" si="29"/>
        <v>0</v>
      </c>
      <c r="G64" s="40">
        <f t="shared" ref="G64:H64" si="30">G$51*G86/SUM(G$73,G$91)</f>
        <v>0</v>
      </c>
      <c r="H64" s="40">
        <f t="shared" si="30"/>
        <v>0</v>
      </c>
      <c r="I64" s="41">
        <f t="shared" si="29"/>
        <v>0</v>
      </c>
    </row>
    <row r="65" spans="2:9" ht="12.95" customHeight="1" x14ac:dyDescent="0.15">
      <c r="B65" s="35" t="str">
        <f t="shared" si="4"/>
        <v>19</v>
      </c>
      <c r="C65" s="36" t="str">
        <f>IF(県外・宿泊!C65="","",県外・宿泊!C65)</f>
        <v>電気機械</v>
      </c>
      <c r="D65" s="39" t="s">
        <v>27</v>
      </c>
      <c r="E65" s="40">
        <f t="shared" ref="E65:I65" si="31">E$51*E87/SUM(E$73,E$91)</f>
        <v>20.374600664434681</v>
      </c>
      <c r="F65" s="40">
        <f t="shared" si="31"/>
        <v>10.284977737395296</v>
      </c>
      <c r="G65" s="40">
        <f t="shared" ref="G65:H65" si="32">G$51*G87/SUM(G$73,G$91)</f>
        <v>11.347387848229705</v>
      </c>
      <c r="H65" s="40">
        <f t="shared" si="32"/>
        <v>21.807504071955481</v>
      </c>
      <c r="I65" s="41">
        <f t="shared" si="31"/>
        <v>20.152084585044097</v>
      </c>
    </row>
    <row r="66" spans="2:9" ht="12.95" customHeight="1" x14ac:dyDescent="0.15">
      <c r="B66" s="35" t="str">
        <f t="shared" si="4"/>
        <v>22</v>
      </c>
      <c r="C66" s="36" t="str">
        <f>IF(県外・宿泊!C66="","",県外・宿泊!C66)</f>
        <v>その他の製造工業製品</v>
      </c>
      <c r="D66" s="39" t="s">
        <v>28</v>
      </c>
      <c r="E66" s="40">
        <f t="shared" ref="E66:I66" si="33">E$51*E88/SUM(E$73,E$91)</f>
        <v>74.230164393171378</v>
      </c>
      <c r="F66" s="40">
        <f t="shared" si="33"/>
        <v>37.470947323135867</v>
      </c>
      <c r="G66" s="40">
        <f t="shared" ref="G66:H66" si="34">G$51*G88/SUM(G$73,G$91)</f>
        <v>41.341593844216703</v>
      </c>
      <c r="H66" s="40">
        <f t="shared" si="34"/>
        <v>79.450617900536173</v>
      </c>
      <c r="I66" s="41">
        <f t="shared" si="33"/>
        <v>73.419478312726184</v>
      </c>
    </row>
    <row r="67" spans="2:9" ht="12.95" customHeight="1" x14ac:dyDescent="0.15">
      <c r="B67" s="35" t="str">
        <f t="shared" si="4"/>
        <v>22</v>
      </c>
      <c r="C67" s="36" t="str">
        <f>IF(県外・宿泊!C67="","",県外・宿泊!C67)</f>
        <v>その他の製造工業製品</v>
      </c>
      <c r="D67" s="39" t="s">
        <v>29</v>
      </c>
      <c r="E67" s="40">
        <f t="shared" ref="E67:I67" si="35">E$51*E89/SUM(E$73,E$91)</f>
        <v>240.91087129479942</v>
      </c>
      <c r="F67" s="40">
        <f t="shared" si="35"/>
        <v>121.61038092337326</v>
      </c>
      <c r="G67" s="40">
        <f t="shared" ref="G67:H67" si="36">G$51*G89/SUM(G$73,G$91)</f>
        <v>134.17240114104035</v>
      </c>
      <c r="H67" s="40">
        <f t="shared" si="36"/>
        <v>257.85363322042076</v>
      </c>
      <c r="I67" s="41">
        <f t="shared" si="35"/>
        <v>238.27982377411536</v>
      </c>
    </row>
    <row r="68" spans="2:9" ht="12.95" customHeight="1" x14ac:dyDescent="0.15">
      <c r="B68" s="42" t="str">
        <f t="shared" si="4"/>
        <v>37</v>
      </c>
      <c r="C68" s="43" t="str">
        <f>IF(県外・宿泊!C68="","",県外・宿泊!C68)</f>
        <v>対個人サービス</v>
      </c>
      <c r="D68" s="44" t="s">
        <v>30</v>
      </c>
      <c r="E68" s="45">
        <f t="shared" ref="E68:I68" si="37">E$51*E91/SUM(E$73,E$91)</f>
        <v>1303.5556992704433</v>
      </c>
      <c r="F68" s="45">
        <f t="shared" si="37"/>
        <v>698.21201503209602</v>
      </c>
      <c r="G68" s="45">
        <f t="shared" ref="G68:H68" si="38">G$51*G91/SUM(G$73,G$91)</f>
        <v>778.44555727870295</v>
      </c>
      <c r="H68" s="45">
        <f t="shared" si="38"/>
        <v>1478.973523561777</v>
      </c>
      <c r="I68" s="46">
        <f t="shared" si="37"/>
        <v>1349.7309780293472</v>
      </c>
    </row>
    <row r="70" spans="2:9" ht="20.100000000000001" customHeight="1" x14ac:dyDescent="0.15">
      <c r="B70" s="2" t="s">
        <v>80</v>
      </c>
    </row>
    <row r="71" spans="2:9" ht="12.95" customHeight="1" x14ac:dyDescent="0.15">
      <c r="B71" s="3" t="s">
        <v>72</v>
      </c>
    </row>
    <row r="72" spans="2:9" ht="27.95" customHeight="1" x14ac:dyDescent="0.15">
      <c r="B72" s="30"/>
      <c r="C72" s="5"/>
      <c r="D72" s="31" t="s">
        <v>1</v>
      </c>
      <c r="E72" s="111">
        <f>県外・宿泊!F4</f>
        <v>2020</v>
      </c>
      <c r="F72" s="111">
        <f>県外・宿泊!G4</f>
        <v>2021</v>
      </c>
      <c r="G72" s="111">
        <f>県外・宿泊!H4</f>
        <v>2022</v>
      </c>
      <c r="H72" s="111">
        <f>県外・宿泊!I4</f>
        <v>2023</v>
      </c>
      <c r="I72" s="113">
        <f>県外・宿泊!J4</f>
        <v>2024</v>
      </c>
    </row>
    <row r="73" spans="2:9" ht="12.95" customHeight="1" x14ac:dyDescent="0.15">
      <c r="B73" s="35"/>
      <c r="C73" s="36"/>
      <c r="D73" s="36" t="s">
        <v>33</v>
      </c>
      <c r="E73" s="40">
        <f>県外・宿泊!F73</f>
        <v>624529.63199999998</v>
      </c>
      <c r="F73" s="40">
        <f>県外・宿泊!G73</f>
        <v>500609</v>
      </c>
      <c r="G73" s="40">
        <f>県外・宿泊!H73</f>
        <v>1160279</v>
      </c>
      <c r="H73" s="40">
        <f>県外・宿泊!I73</f>
        <v>1516281</v>
      </c>
      <c r="I73" s="41">
        <f>県外・宿泊!J73</f>
        <v>1584645</v>
      </c>
    </row>
    <row r="74" spans="2:9" ht="12.95" customHeight="1" x14ac:dyDescent="0.15">
      <c r="B74" s="35"/>
      <c r="C74" s="36"/>
      <c r="D74" s="39" t="s">
        <v>59</v>
      </c>
      <c r="E74" s="40">
        <f>県外・宿泊!F74</f>
        <v>38766.985000000001</v>
      </c>
      <c r="F74" s="40">
        <f>県外・宿泊!G74</f>
        <v>31853</v>
      </c>
      <c r="G74" s="40">
        <f>県外・宿泊!H74</f>
        <v>58000</v>
      </c>
      <c r="H74" s="40">
        <f>県外・宿泊!I74</f>
        <v>57650</v>
      </c>
      <c r="I74" s="41">
        <f>県外・宿泊!J74</f>
        <v>66268</v>
      </c>
    </row>
    <row r="75" spans="2:9" ht="12.95" customHeight="1" x14ac:dyDescent="0.15">
      <c r="B75" s="35"/>
      <c r="C75" s="36"/>
      <c r="D75" s="39" t="s">
        <v>60</v>
      </c>
      <c r="E75" s="40">
        <f>県外・宿泊!F75</f>
        <v>49876.891506718071</v>
      </c>
      <c r="F75" s="40">
        <f>県外・宿泊!G75</f>
        <v>39524.605864355151</v>
      </c>
      <c r="G75" s="40">
        <f>県外・宿泊!H75</f>
        <v>97941.495261423872</v>
      </c>
      <c r="H75" s="40">
        <f>県外・宿泊!I75</f>
        <v>136660.54634856214</v>
      </c>
      <c r="I75" s="41">
        <f>県外・宿泊!J75</f>
        <v>150123.22876227577</v>
      </c>
    </row>
    <row r="76" spans="2:9" ht="12.95" customHeight="1" x14ac:dyDescent="0.15">
      <c r="B76" s="35"/>
      <c r="C76" s="36"/>
      <c r="D76" s="39" t="s">
        <v>61</v>
      </c>
      <c r="E76" s="40">
        <f>県外・宿泊!F76</f>
        <v>39927.303999999996</v>
      </c>
      <c r="F76" s="40">
        <f>県外・宿泊!G76</f>
        <v>37839</v>
      </c>
      <c r="G76" s="40">
        <f>県外・宿泊!H76</f>
        <v>61439</v>
      </c>
      <c r="H76" s="40">
        <f>県外・宿泊!I76</f>
        <v>75762</v>
      </c>
      <c r="I76" s="41">
        <f>県外・宿泊!J76</f>
        <v>72496</v>
      </c>
    </row>
    <row r="77" spans="2:9" ht="12.95" customHeight="1" x14ac:dyDescent="0.15">
      <c r="B77" s="35"/>
      <c r="C77" s="36"/>
      <c r="D77" s="39" t="s">
        <v>62</v>
      </c>
      <c r="E77" s="40">
        <f>県外・宿泊!F77</f>
        <v>84427.093699704885</v>
      </c>
      <c r="F77" s="40">
        <f>県外・宿泊!G77</f>
        <v>66903.68028056348</v>
      </c>
      <c r="G77" s="40">
        <f>県外・宿泊!H77</f>
        <v>165786.51050079314</v>
      </c>
      <c r="H77" s="40">
        <f>県外・宿泊!I77</f>
        <v>231326.620466491</v>
      </c>
      <c r="I77" s="41">
        <f>県外・宿泊!J77</f>
        <v>254115.03239947755</v>
      </c>
    </row>
    <row r="78" spans="2:9" ht="12.95" customHeight="1" x14ac:dyDescent="0.15">
      <c r="B78" s="35"/>
      <c r="C78" s="36"/>
      <c r="D78" s="39" t="s">
        <v>63</v>
      </c>
      <c r="E78" s="40">
        <f>県外・宿泊!F78</f>
        <v>123905.117</v>
      </c>
      <c r="F78" s="40">
        <f>県外・宿泊!G78</f>
        <v>98215</v>
      </c>
      <c r="G78" s="40">
        <f>県外・宿泊!H78</f>
        <v>227461</v>
      </c>
      <c r="H78" s="40">
        <f>県外・宿泊!I78</f>
        <v>311595</v>
      </c>
      <c r="I78" s="41">
        <f>県外・宿泊!J78</f>
        <v>331739</v>
      </c>
    </row>
    <row r="79" spans="2:9" ht="12.95" customHeight="1" x14ac:dyDescent="0.15">
      <c r="B79" s="35"/>
      <c r="C79" s="36"/>
      <c r="D79" s="39" t="s">
        <v>13</v>
      </c>
      <c r="E79" s="40">
        <f>県外・宿泊!F79</f>
        <v>82532.733999999997</v>
      </c>
      <c r="F79" s="40">
        <f>県外・宿泊!G79</f>
        <v>68629</v>
      </c>
      <c r="G79" s="40">
        <f>県外・宿泊!H79</f>
        <v>136748</v>
      </c>
      <c r="H79" s="40">
        <f>県外・宿泊!I79</f>
        <v>184759</v>
      </c>
      <c r="I79" s="41">
        <f>県外・宿泊!J79</f>
        <v>184711</v>
      </c>
    </row>
    <row r="80" spans="2:9" ht="12.95" customHeight="1" x14ac:dyDescent="0.15">
      <c r="B80" s="35"/>
      <c r="C80" s="36"/>
      <c r="D80" s="39" t="s">
        <v>64</v>
      </c>
      <c r="E80" s="40">
        <f>県外・宿泊!F80</f>
        <v>58635.455000000002</v>
      </c>
      <c r="F80" s="40">
        <f>県外・宿泊!G80</f>
        <v>43431</v>
      </c>
      <c r="G80" s="40">
        <f>県外・宿泊!H80</f>
        <v>104128</v>
      </c>
      <c r="H80" s="40">
        <f>県外・宿泊!I80</f>
        <v>104028</v>
      </c>
      <c r="I80" s="41">
        <f>県外・宿泊!J80</f>
        <v>111567</v>
      </c>
    </row>
    <row r="81" spans="2:9" ht="12.95" customHeight="1" x14ac:dyDescent="0.15">
      <c r="B81" s="35"/>
      <c r="C81" s="36"/>
      <c r="D81" s="39" t="s">
        <v>17</v>
      </c>
      <c r="E81" s="40">
        <f>県外・宿泊!F81</f>
        <v>13903.156000000001</v>
      </c>
      <c r="F81" s="40">
        <f>県外・宿泊!G81</f>
        <v>13654</v>
      </c>
      <c r="G81" s="40">
        <f>県外・宿泊!H81</f>
        <v>53045</v>
      </c>
      <c r="H81" s="40">
        <f>県外・宿泊!I81</f>
        <v>70123</v>
      </c>
      <c r="I81" s="41">
        <f>県外・宿泊!J81</f>
        <v>37248</v>
      </c>
    </row>
    <row r="82" spans="2:9" ht="12.95" customHeight="1" x14ac:dyDescent="0.15">
      <c r="B82" s="35"/>
      <c r="C82" s="36"/>
      <c r="D82" s="39" t="s">
        <v>65</v>
      </c>
      <c r="E82" s="40">
        <f>県外・宿泊!F82</f>
        <v>10026.61</v>
      </c>
      <c r="F82" s="40">
        <f>県外・宿泊!G82</f>
        <v>6412</v>
      </c>
      <c r="G82" s="40">
        <f>県外・宿泊!H82</f>
        <v>20209</v>
      </c>
      <c r="H82" s="40">
        <f>県外・宿泊!I82</f>
        <v>21270</v>
      </c>
      <c r="I82" s="41">
        <f>県外・宿泊!J82</f>
        <v>23141</v>
      </c>
    </row>
    <row r="83" spans="2:9" ht="12.95" customHeight="1" x14ac:dyDescent="0.15">
      <c r="B83" s="35"/>
      <c r="C83" s="36"/>
      <c r="D83" s="39" t="s">
        <v>20</v>
      </c>
      <c r="E83" s="40">
        <f>県外・宿泊!F83</f>
        <v>9636.8146077398997</v>
      </c>
      <c r="F83" s="40">
        <f>県外・宿泊!G83</f>
        <v>7636.6286601376605</v>
      </c>
      <c r="G83" s="40">
        <f>県外・宿泊!H83</f>
        <v>18923.473450867496</v>
      </c>
      <c r="H83" s="40">
        <f>県外・宿泊!I83</f>
        <v>26404.459250956981</v>
      </c>
      <c r="I83" s="41">
        <f>県外・宿泊!J83</f>
        <v>29005.61121982745</v>
      </c>
    </row>
    <row r="84" spans="2:9" ht="12.95" customHeight="1" x14ac:dyDescent="0.15">
      <c r="B84" s="35"/>
      <c r="C84" s="36"/>
      <c r="D84" s="39" t="s">
        <v>66</v>
      </c>
      <c r="E84" s="40">
        <f>県外・宿泊!F84</f>
        <v>19920.686800952688</v>
      </c>
      <c r="F84" s="40">
        <f>県外・宿泊!G84</f>
        <v>15786.013734413767</v>
      </c>
      <c r="G84" s="40">
        <f>県外・宿泊!H84</f>
        <v>39117.551093917362</v>
      </c>
      <c r="H84" s="40">
        <f>県外・宿泊!I84</f>
        <v>54581.828570653823</v>
      </c>
      <c r="I84" s="41">
        <f>県外・宿泊!J84</f>
        <v>59958.785148394039</v>
      </c>
    </row>
    <row r="85" spans="2:9" ht="12.95" customHeight="1" x14ac:dyDescent="0.15">
      <c r="B85" s="35"/>
      <c r="C85" s="36"/>
      <c r="D85" s="39" t="s">
        <v>67</v>
      </c>
      <c r="E85" s="40">
        <f>県外・宿泊!F85</f>
        <v>10405.790000000001</v>
      </c>
      <c r="F85" s="40">
        <f>県外・宿泊!G85</f>
        <v>5297</v>
      </c>
      <c r="G85" s="40">
        <f>県外・宿泊!H85</f>
        <v>15351</v>
      </c>
      <c r="H85" s="40">
        <f>県外・宿泊!I85</f>
        <v>15896</v>
      </c>
      <c r="I85" s="41">
        <f>県外・宿泊!J85</f>
        <v>15761</v>
      </c>
    </row>
    <row r="86" spans="2:9" ht="12.95" customHeight="1" x14ac:dyDescent="0.15">
      <c r="B86" s="35"/>
      <c r="C86" s="36"/>
      <c r="D86" s="39" t="s">
        <v>68</v>
      </c>
      <c r="E86" s="40">
        <f>県外・宿泊!F86</f>
        <v>0</v>
      </c>
      <c r="F86" s="40">
        <f>県外・宿泊!G86</f>
        <v>0</v>
      </c>
      <c r="G86" s="40">
        <f>県外・宿泊!H86</f>
        <v>0</v>
      </c>
      <c r="H86" s="40">
        <f>県外・宿泊!I86</f>
        <v>0</v>
      </c>
      <c r="I86" s="41">
        <f>県外・宿泊!J86</f>
        <v>0</v>
      </c>
    </row>
    <row r="87" spans="2:9" ht="12.95" customHeight="1" x14ac:dyDescent="0.15">
      <c r="B87" s="35"/>
      <c r="C87" s="36"/>
      <c r="D87" s="39" t="s">
        <v>69</v>
      </c>
      <c r="E87" s="40">
        <f>県外・宿泊!F87</f>
        <v>5013.8610151444627</v>
      </c>
      <c r="F87" s="40">
        <f>県外・宿泊!G87</f>
        <v>3973.200303702733</v>
      </c>
      <c r="G87" s="40">
        <f>県外・宿泊!H87</f>
        <v>9845.5422946729996</v>
      </c>
      <c r="H87" s="40">
        <f>県外・宿泊!I87</f>
        <v>13737.764422490272</v>
      </c>
      <c r="I87" s="41">
        <f>県外・宿泊!J87</f>
        <v>15091.096927269522</v>
      </c>
    </row>
    <row r="88" spans="2:9" ht="12.95" customHeight="1" x14ac:dyDescent="0.15">
      <c r="B88" s="35"/>
      <c r="C88" s="36"/>
      <c r="D88" s="39" t="s">
        <v>28</v>
      </c>
      <c r="E88" s="40">
        <f>県外・宿泊!F88</f>
        <v>18266.847705552969</v>
      </c>
      <c r="F88" s="40">
        <f>県外・宿泊!G88</f>
        <v>14475.44011135767</v>
      </c>
      <c r="G88" s="40">
        <f>県外・宿泊!H88</f>
        <v>35869.965508046764</v>
      </c>
      <c r="H88" s="40">
        <f>県外・宿泊!I88</f>
        <v>50050.38028824643</v>
      </c>
      <c r="I88" s="41">
        <f>県外・宿泊!J88</f>
        <v>54980.935539998827</v>
      </c>
    </row>
    <row r="89" spans="2:9" ht="12.95" customHeight="1" x14ac:dyDescent="0.15">
      <c r="B89" s="35"/>
      <c r="C89" s="36"/>
      <c r="D89" s="39" t="s">
        <v>70</v>
      </c>
      <c r="E89" s="40">
        <f>県外・宿泊!F89</f>
        <v>59284.284664187035</v>
      </c>
      <c r="F89" s="40">
        <f>県外・宿泊!G89</f>
        <v>46979.431045469544</v>
      </c>
      <c r="G89" s="40">
        <f>県外・宿泊!H89</f>
        <v>116414.46189027835</v>
      </c>
      <c r="H89" s="40">
        <f>県外・宿泊!I89</f>
        <v>162436.40065259932</v>
      </c>
      <c r="I89" s="41">
        <f>県外・宿泊!J89</f>
        <v>178438.31000275683</v>
      </c>
    </row>
    <row r="90" spans="2:9" ht="12.95" customHeight="1" x14ac:dyDescent="0.15">
      <c r="B90" s="35"/>
      <c r="C90" s="36"/>
      <c r="D90" s="39"/>
      <c r="E90" s="40"/>
      <c r="F90" s="40"/>
      <c r="G90" s="40"/>
      <c r="H90" s="40"/>
      <c r="I90" s="41"/>
    </row>
    <row r="91" spans="2:9" ht="12.95" customHeight="1" x14ac:dyDescent="0.15">
      <c r="B91" s="42"/>
      <c r="C91" s="43"/>
      <c r="D91" s="43" t="s">
        <v>71</v>
      </c>
      <c r="E91" s="45">
        <f>県外・宿泊!F91</f>
        <v>320784.05900000001</v>
      </c>
      <c r="F91" s="45">
        <f>県外・宿泊!G91</f>
        <v>269727</v>
      </c>
      <c r="G91" s="45">
        <f>県外・宿泊!H91</f>
        <v>675417</v>
      </c>
      <c r="H91" s="45">
        <f>県外・宿泊!I91</f>
        <v>931688</v>
      </c>
      <c r="I91" s="46">
        <f>県外・宿泊!J91</f>
        <v>1010760</v>
      </c>
    </row>
  </sheetData>
  <sheetProtection sheet="1" objects="1" scenarios="1"/>
  <phoneticPr fontId="9"/>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tint="4.9989318521683403E-2"/>
  </sheetPr>
  <dimension ref="B1:I91"/>
  <sheetViews>
    <sheetView workbookViewId="0">
      <selection activeCell="K52" sqref="K52"/>
    </sheetView>
  </sheetViews>
  <sheetFormatPr defaultColWidth="8.625" defaultRowHeight="12.95" customHeight="1" x14ac:dyDescent="0.15"/>
  <cols>
    <col min="1" max="1" width="1.625" style="1" customWidth="1"/>
    <col min="2" max="2" width="10.625" style="1" customWidth="1"/>
    <col min="3" max="3" width="22.625" style="1" customWidth="1"/>
    <col min="4" max="4" width="20.625" style="1" customWidth="1"/>
    <col min="5" max="9" width="10.625" style="1" customWidth="1"/>
    <col min="10" max="16384" width="8.625" style="1"/>
  </cols>
  <sheetData>
    <row r="1" spans="2:9" ht="20.100000000000001" customHeight="1" x14ac:dyDescent="0.15">
      <c r="B1" s="109" t="str">
        <f>入力・結果!B1</f>
        <v>鳥取県観光消費額試算ファイル ver.1.00</v>
      </c>
    </row>
    <row r="2" spans="2:9" ht="20.100000000000001" customHeight="1" x14ac:dyDescent="0.15">
      <c r="B2" s="2" t="s">
        <v>88</v>
      </c>
    </row>
    <row r="3" spans="2:9" ht="12.95" customHeight="1" x14ac:dyDescent="0.15">
      <c r="B3" s="3" t="s">
        <v>0</v>
      </c>
    </row>
    <row r="4" spans="2:9" ht="27.95" customHeight="1" x14ac:dyDescent="0.15">
      <c r="B4" s="4" t="s">
        <v>31</v>
      </c>
      <c r="C4" s="5" t="s">
        <v>32</v>
      </c>
      <c r="D4" s="6"/>
      <c r="E4" s="111">
        <f>県外・宿泊!F4</f>
        <v>2020</v>
      </c>
      <c r="F4" s="111">
        <f>県外・宿泊!G4</f>
        <v>2021</v>
      </c>
      <c r="G4" s="111">
        <f>県外・宿泊!H4</f>
        <v>2022</v>
      </c>
      <c r="H4" s="111">
        <f>県外・宿泊!I4</f>
        <v>2023</v>
      </c>
      <c r="I4" s="113">
        <f>県外・宿泊!J4</f>
        <v>2024</v>
      </c>
    </row>
    <row r="5" spans="2:9" ht="12.95" customHeight="1" x14ac:dyDescent="0.15">
      <c r="B5" s="7" t="str">
        <f>入力・結果!I6</f>
        <v>01</v>
      </c>
      <c r="C5" s="8" t="str">
        <f>入力・結果!J6</f>
        <v>農業</v>
      </c>
      <c r="D5" s="9"/>
      <c r="E5" s="10">
        <f t="shared" ref="E5:I14" si="0">SUMIF($B$48:$B$68,$B5,E$48:E$68)</f>
        <v>73.666906994646837</v>
      </c>
      <c r="F5" s="10">
        <f t="shared" si="0"/>
        <v>65.980763131625295</v>
      </c>
      <c r="G5" s="10">
        <f t="shared" si="0"/>
        <v>60.557925585532111</v>
      </c>
      <c r="H5" s="10">
        <f t="shared" si="0"/>
        <v>56.998594281543049</v>
      </c>
      <c r="I5" s="9">
        <f t="shared" si="0"/>
        <v>70.492610435411095</v>
      </c>
    </row>
    <row r="6" spans="2:9" ht="12.95" customHeight="1" x14ac:dyDescent="0.15">
      <c r="B6" s="11" t="str">
        <f>入力・結果!I7</f>
        <v>02</v>
      </c>
      <c r="C6" s="12" t="str">
        <f>入力・結果!J7</f>
        <v>林業</v>
      </c>
      <c r="D6" s="13"/>
      <c r="E6" s="14">
        <f t="shared" si="0"/>
        <v>0</v>
      </c>
      <c r="F6" s="14">
        <f t="shared" si="0"/>
        <v>0</v>
      </c>
      <c r="G6" s="14">
        <f t="shared" si="0"/>
        <v>0</v>
      </c>
      <c r="H6" s="14">
        <f t="shared" si="0"/>
        <v>0</v>
      </c>
      <c r="I6" s="13">
        <f t="shared" si="0"/>
        <v>0</v>
      </c>
    </row>
    <row r="7" spans="2:9" ht="12.95" customHeight="1" x14ac:dyDescent="0.15">
      <c r="B7" s="11" t="str">
        <f>入力・結果!I8</f>
        <v>03</v>
      </c>
      <c r="C7" s="12" t="str">
        <f>入力・結果!J8</f>
        <v>漁業</v>
      </c>
      <c r="D7" s="13"/>
      <c r="E7" s="14">
        <f t="shared" si="0"/>
        <v>42.268463055196143</v>
      </c>
      <c r="F7" s="14">
        <f t="shared" si="0"/>
        <v>78.903006961305948</v>
      </c>
      <c r="G7" s="14">
        <f t="shared" si="0"/>
        <v>40.268817806097815</v>
      </c>
      <c r="H7" s="14">
        <f t="shared" si="0"/>
        <v>44.406194050784741</v>
      </c>
      <c r="I7" s="13">
        <f t="shared" si="0"/>
        <v>45.599745512060274</v>
      </c>
    </row>
    <row r="8" spans="2:9" ht="12.95" customHeight="1" x14ac:dyDescent="0.15">
      <c r="B8" s="11" t="str">
        <f>入力・結果!I9</f>
        <v>04</v>
      </c>
      <c r="C8" s="12" t="str">
        <f>入力・結果!J9</f>
        <v>鉱業</v>
      </c>
      <c r="D8" s="13"/>
      <c r="E8" s="14">
        <f t="shared" si="0"/>
        <v>0</v>
      </c>
      <c r="F8" s="14">
        <f t="shared" si="0"/>
        <v>0</v>
      </c>
      <c r="G8" s="14">
        <f t="shared" si="0"/>
        <v>0</v>
      </c>
      <c r="H8" s="14">
        <f t="shared" si="0"/>
        <v>0</v>
      </c>
      <c r="I8" s="13">
        <f t="shared" si="0"/>
        <v>0</v>
      </c>
    </row>
    <row r="9" spans="2:9" ht="12.95" customHeight="1" x14ac:dyDescent="0.15">
      <c r="B9" s="11" t="str">
        <f>入力・結果!I10</f>
        <v>05</v>
      </c>
      <c r="C9" s="12" t="str">
        <f>入力・結果!J10</f>
        <v>飲食料品</v>
      </c>
      <c r="D9" s="13"/>
      <c r="E9" s="14">
        <f t="shared" si="0"/>
        <v>323.81258818182721</v>
      </c>
      <c r="F9" s="14">
        <f t="shared" si="0"/>
        <v>292.77434190360725</v>
      </c>
      <c r="G9" s="14">
        <f t="shared" si="0"/>
        <v>364.15064249738663</v>
      </c>
      <c r="H9" s="14">
        <f t="shared" si="0"/>
        <v>354.19255895327382</v>
      </c>
      <c r="I9" s="13">
        <f t="shared" si="0"/>
        <v>386.03367335255018</v>
      </c>
    </row>
    <row r="10" spans="2:9" ht="12.95" customHeight="1" x14ac:dyDescent="0.15">
      <c r="B10" s="15" t="str">
        <f>入力・結果!I11</f>
        <v>06</v>
      </c>
      <c r="C10" s="16" t="str">
        <f>入力・結果!J11</f>
        <v>繊維製品</v>
      </c>
      <c r="D10" s="17"/>
      <c r="E10" s="18">
        <f t="shared" si="0"/>
        <v>91.86749165297492</v>
      </c>
      <c r="F10" s="18">
        <f t="shared" si="0"/>
        <v>78.39097024685806</v>
      </c>
      <c r="G10" s="18">
        <f t="shared" si="0"/>
        <v>91.945881969505407</v>
      </c>
      <c r="H10" s="18">
        <f t="shared" si="0"/>
        <v>80.442948092649544</v>
      </c>
      <c r="I10" s="17">
        <f t="shared" si="0"/>
        <v>90.607533643464194</v>
      </c>
    </row>
    <row r="11" spans="2:9" ht="12.95" customHeight="1" x14ac:dyDescent="0.15">
      <c r="B11" s="11" t="str">
        <f>入力・結果!I12</f>
        <v>07</v>
      </c>
      <c r="C11" s="12" t="str">
        <f>入力・結果!J12</f>
        <v>パルプ・紙・木製品</v>
      </c>
      <c r="D11" s="13"/>
      <c r="E11" s="14">
        <f t="shared" si="0"/>
        <v>20.65646878798519</v>
      </c>
      <c r="F11" s="14">
        <f t="shared" si="0"/>
        <v>20.215407423502697</v>
      </c>
      <c r="G11" s="14">
        <f t="shared" si="0"/>
        <v>22.757331700037515</v>
      </c>
      <c r="H11" s="14">
        <f t="shared" si="0"/>
        <v>23.314250061929851</v>
      </c>
      <c r="I11" s="13">
        <f t="shared" si="0"/>
        <v>25.878241411966098</v>
      </c>
    </row>
    <row r="12" spans="2:9" ht="12.95" customHeight="1" x14ac:dyDescent="0.15">
      <c r="B12" s="11" t="str">
        <f>入力・結果!I13</f>
        <v>08</v>
      </c>
      <c r="C12" s="12" t="str">
        <f>入力・結果!J13</f>
        <v>化学製品</v>
      </c>
      <c r="D12" s="13"/>
      <c r="E12" s="14">
        <f t="shared" si="0"/>
        <v>6.5289117803123817</v>
      </c>
      <c r="F12" s="14">
        <f t="shared" si="0"/>
        <v>9.1529133172992658</v>
      </c>
      <c r="G12" s="14">
        <f t="shared" si="0"/>
        <v>14.568432457627065</v>
      </c>
      <c r="H12" s="14">
        <f t="shared" si="0"/>
        <v>8.8520935633982987</v>
      </c>
      <c r="I12" s="13">
        <f t="shared" si="0"/>
        <v>13.620305088851978</v>
      </c>
    </row>
    <row r="13" spans="2:9" ht="12.95" customHeight="1" x14ac:dyDescent="0.15">
      <c r="B13" s="11" t="str">
        <f>入力・結果!I14</f>
        <v>09</v>
      </c>
      <c r="C13" s="12" t="str">
        <f>入力・結果!J14</f>
        <v>石油・石炭製品</v>
      </c>
      <c r="D13" s="13"/>
      <c r="E13" s="14">
        <f t="shared" si="0"/>
        <v>0</v>
      </c>
      <c r="F13" s="14">
        <f t="shared" si="0"/>
        <v>0</v>
      </c>
      <c r="G13" s="14">
        <f t="shared" si="0"/>
        <v>0</v>
      </c>
      <c r="H13" s="14">
        <f t="shared" si="0"/>
        <v>0</v>
      </c>
      <c r="I13" s="13">
        <f t="shared" si="0"/>
        <v>0</v>
      </c>
    </row>
    <row r="14" spans="2:9" ht="12.95" customHeight="1" x14ac:dyDescent="0.15">
      <c r="B14" s="19" t="str">
        <f>入力・結果!I15</f>
        <v>10</v>
      </c>
      <c r="C14" s="20" t="str">
        <f>入力・結果!J15</f>
        <v>プラスチック・ゴム製品</v>
      </c>
      <c r="D14" s="21"/>
      <c r="E14" s="22">
        <f t="shared" si="0"/>
        <v>0</v>
      </c>
      <c r="F14" s="22">
        <f t="shared" si="0"/>
        <v>0</v>
      </c>
      <c r="G14" s="22">
        <f t="shared" si="0"/>
        <v>0</v>
      </c>
      <c r="H14" s="22">
        <f t="shared" si="0"/>
        <v>0</v>
      </c>
      <c r="I14" s="21">
        <f t="shared" si="0"/>
        <v>0</v>
      </c>
    </row>
    <row r="15" spans="2:9" ht="12.95" customHeight="1" x14ac:dyDescent="0.15">
      <c r="B15" s="11" t="str">
        <f>入力・結果!I16</f>
        <v>11</v>
      </c>
      <c r="C15" s="12" t="str">
        <f>入力・結果!J16</f>
        <v>窯業・土石製品</v>
      </c>
      <c r="D15" s="13"/>
      <c r="E15" s="14">
        <f t="shared" ref="E15:I24" si="1">SUMIF($B$48:$B$68,$B15,E$48:E$68)</f>
        <v>12.201373212072752</v>
      </c>
      <c r="F15" s="14">
        <f t="shared" si="1"/>
        <v>9.4798765205009232</v>
      </c>
      <c r="G15" s="14">
        <f t="shared" si="1"/>
        <v>8.2034967946592534</v>
      </c>
      <c r="H15" s="14">
        <f t="shared" si="1"/>
        <v>5.8517867782791795</v>
      </c>
      <c r="I15" s="13">
        <f t="shared" si="1"/>
        <v>13.895142444156713</v>
      </c>
    </row>
    <row r="16" spans="2:9" ht="12.95" customHeight="1" x14ac:dyDescent="0.15">
      <c r="B16" s="11" t="str">
        <f>入力・結果!I17</f>
        <v>12</v>
      </c>
      <c r="C16" s="12" t="str">
        <f>入力・結果!J17</f>
        <v>鉄鋼</v>
      </c>
      <c r="D16" s="13"/>
      <c r="E16" s="14">
        <f t="shared" si="1"/>
        <v>0</v>
      </c>
      <c r="F16" s="14">
        <f t="shared" si="1"/>
        <v>0</v>
      </c>
      <c r="G16" s="14">
        <f t="shared" si="1"/>
        <v>0</v>
      </c>
      <c r="H16" s="14">
        <f t="shared" si="1"/>
        <v>0</v>
      </c>
      <c r="I16" s="13">
        <f t="shared" si="1"/>
        <v>0</v>
      </c>
    </row>
    <row r="17" spans="2:9" ht="12.95" customHeight="1" x14ac:dyDescent="0.15">
      <c r="B17" s="11" t="str">
        <f>入力・結果!I18</f>
        <v>13</v>
      </c>
      <c r="C17" s="12" t="str">
        <f>入力・結果!J18</f>
        <v>非鉄金属</v>
      </c>
      <c r="D17" s="13"/>
      <c r="E17" s="14">
        <f t="shared" si="1"/>
        <v>0</v>
      </c>
      <c r="F17" s="14">
        <f t="shared" si="1"/>
        <v>0</v>
      </c>
      <c r="G17" s="14">
        <f t="shared" si="1"/>
        <v>0</v>
      </c>
      <c r="H17" s="14">
        <f t="shared" si="1"/>
        <v>0</v>
      </c>
      <c r="I17" s="13">
        <f t="shared" si="1"/>
        <v>0</v>
      </c>
    </row>
    <row r="18" spans="2:9" ht="12.95" customHeight="1" x14ac:dyDescent="0.15">
      <c r="B18" s="11" t="str">
        <f>入力・結果!I19</f>
        <v>14</v>
      </c>
      <c r="C18" s="12" t="str">
        <f>入力・結果!J19</f>
        <v>金属製品</v>
      </c>
      <c r="D18" s="13"/>
      <c r="E18" s="14">
        <f t="shared" si="1"/>
        <v>0</v>
      </c>
      <c r="F18" s="14">
        <f t="shared" si="1"/>
        <v>0</v>
      </c>
      <c r="G18" s="14">
        <f t="shared" si="1"/>
        <v>0</v>
      </c>
      <c r="H18" s="14">
        <f t="shared" si="1"/>
        <v>0</v>
      </c>
      <c r="I18" s="13">
        <f t="shared" si="1"/>
        <v>0</v>
      </c>
    </row>
    <row r="19" spans="2:9" ht="12.95" customHeight="1" x14ac:dyDescent="0.15">
      <c r="B19" s="11" t="str">
        <f>入力・結果!I20</f>
        <v>15</v>
      </c>
      <c r="C19" s="12" t="str">
        <f>入力・結果!J20</f>
        <v>はん用機械</v>
      </c>
      <c r="D19" s="13"/>
      <c r="E19" s="14">
        <f t="shared" si="1"/>
        <v>0</v>
      </c>
      <c r="F19" s="14">
        <f t="shared" si="1"/>
        <v>0</v>
      </c>
      <c r="G19" s="14">
        <f t="shared" si="1"/>
        <v>0</v>
      </c>
      <c r="H19" s="14">
        <f t="shared" si="1"/>
        <v>0</v>
      </c>
      <c r="I19" s="13">
        <f t="shared" si="1"/>
        <v>0</v>
      </c>
    </row>
    <row r="20" spans="2:9" ht="12.95" customHeight="1" x14ac:dyDescent="0.15">
      <c r="B20" s="15" t="str">
        <f>入力・結果!I21</f>
        <v>16</v>
      </c>
      <c r="C20" s="16" t="str">
        <f>入力・結果!J21</f>
        <v>生産用機械</v>
      </c>
      <c r="D20" s="17"/>
      <c r="E20" s="18">
        <f t="shared" si="1"/>
        <v>0</v>
      </c>
      <c r="F20" s="18">
        <f t="shared" si="1"/>
        <v>0</v>
      </c>
      <c r="G20" s="18">
        <f t="shared" si="1"/>
        <v>0</v>
      </c>
      <c r="H20" s="18">
        <f t="shared" si="1"/>
        <v>0</v>
      </c>
      <c r="I20" s="17">
        <f t="shared" si="1"/>
        <v>0</v>
      </c>
    </row>
    <row r="21" spans="2:9" ht="12.95" customHeight="1" x14ac:dyDescent="0.15">
      <c r="B21" s="11" t="str">
        <f>入力・結果!I22</f>
        <v>17</v>
      </c>
      <c r="C21" s="12" t="str">
        <f>入力・結果!J22</f>
        <v>業務用機械</v>
      </c>
      <c r="D21" s="13"/>
      <c r="E21" s="14">
        <f t="shared" si="1"/>
        <v>0</v>
      </c>
      <c r="F21" s="14">
        <f t="shared" si="1"/>
        <v>0</v>
      </c>
      <c r="G21" s="14">
        <f t="shared" si="1"/>
        <v>0</v>
      </c>
      <c r="H21" s="14">
        <f t="shared" si="1"/>
        <v>0</v>
      </c>
      <c r="I21" s="13">
        <f t="shared" si="1"/>
        <v>0</v>
      </c>
    </row>
    <row r="22" spans="2:9" ht="12.95" customHeight="1" x14ac:dyDescent="0.15">
      <c r="B22" s="11" t="str">
        <f>入力・結果!I23</f>
        <v>18</v>
      </c>
      <c r="C22" s="12" t="str">
        <f>入力・結果!J23</f>
        <v>電子部品</v>
      </c>
      <c r="D22" s="13"/>
      <c r="E22" s="14">
        <f t="shared" si="1"/>
        <v>0</v>
      </c>
      <c r="F22" s="14">
        <f t="shared" si="1"/>
        <v>0</v>
      </c>
      <c r="G22" s="14">
        <f t="shared" si="1"/>
        <v>0</v>
      </c>
      <c r="H22" s="14">
        <f t="shared" si="1"/>
        <v>0</v>
      </c>
      <c r="I22" s="13">
        <f t="shared" si="1"/>
        <v>0</v>
      </c>
    </row>
    <row r="23" spans="2:9" ht="12.95" customHeight="1" x14ac:dyDescent="0.15">
      <c r="B23" s="11" t="str">
        <f>入力・結果!I24</f>
        <v>19</v>
      </c>
      <c r="C23" s="12" t="str">
        <f>入力・結果!J24</f>
        <v>電気機械</v>
      </c>
      <c r="D23" s="13"/>
      <c r="E23" s="14">
        <f t="shared" si="1"/>
        <v>10.578944364520874</v>
      </c>
      <c r="F23" s="14">
        <f t="shared" si="1"/>
        <v>10.353060469064651</v>
      </c>
      <c r="G23" s="14">
        <f t="shared" si="1"/>
        <v>11.654874238702172</v>
      </c>
      <c r="H23" s="14">
        <f t="shared" si="1"/>
        <v>11.940092802751511</v>
      </c>
      <c r="I23" s="13">
        <f t="shared" si="1"/>
        <v>13.253207939784181</v>
      </c>
    </row>
    <row r="24" spans="2:9" ht="12.95" customHeight="1" x14ac:dyDescent="0.15">
      <c r="B24" s="19" t="str">
        <f>入力・結果!I25</f>
        <v>20</v>
      </c>
      <c r="C24" s="20" t="str">
        <f>入力・結果!J25</f>
        <v>情報通信機器</v>
      </c>
      <c r="D24" s="21"/>
      <c r="E24" s="22">
        <f t="shared" si="1"/>
        <v>0</v>
      </c>
      <c r="F24" s="22">
        <f t="shared" si="1"/>
        <v>0</v>
      </c>
      <c r="G24" s="22">
        <f t="shared" si="1"/>
        <v>0</v>
      </c>
      <c r="H24" s="22">
        <f t="shared" si="1"/>
        <v>0</v>
      </c>
      <c r="I24" s="21">
        <f t="shared" si="1"/>
        <v>0</v>
      </c>
    </row>
    <row r="25" spans="2:9" ht="12.95" customHeight="1" x14ac:dyDescent="0.15">
      <c r="B25" s="11" t="str">
        <f>入力・結果!I26</f>
        <v>21</v>
      </c>
      <c r="C25" s="12" t="str">
        <f>入力・結果!J26</f>
        <v>輸送機械</v>
      </c>
      <c r="D25" s="13"/>
      <c r="E25" s="14">
        <f t="shared" ref="E25:I34" si="2">SUMIF($B$48:$B$68,$B25,E$48:E$68)</f>
        <v>0</v>
      </c>
      <c r="F25" s="14">
        <f t="shared" si="2"/>
        <v>0</v>
      </c>
      <c r="G25" s="14">
        <f t="shared" si="2"/>
        <v>0</v>
      </c>
      <c r="H25" s="14">
        <f t="shared" si="2"/>
        <v>0</v>
      </c>
      <c r="I25" s="13">
        <f t="shared" si="2"/>
        <v>0</v>
      </c>
    </row>
    <row r="26" spans="2:9" ht="12.95" customHeight="1" x14ac:dyDescent="0.15">
      <c r="B26" s="11" t="str">
        <f>入力・結果!I27</f>
        <v>22</v>
      </c>
      <c r="C26" s="12" t="str">
        <f>入力・結果!J27</f>
        <v>その他の製造工業製品</v>
      </c>
      <c r="D26" s="13"/>
      <c r="E26" s="14">
        <f t="shared" si="2"/>
        <v>123.72803853819809</v>
      </c>
      <c r="F26" s="14">
        <f t="shared" si="2"/>
        <v>116.35072547790512</v>
      </c>
      <c r="G26" s="14">
        <f t="shared" si="2"/>
        <v>158.88914134107515</v>
      </c>
      <c r="H26" s="14">
        <f t="shared" si="2"/>
        <v>143.29410279033175</v>
      </c>
      <c r="I26" s="13">
        <f t="shared" si="2"/>
        <v>159.21308934614879</v>
      </c>
    </row>
    <row r="27" spans="2:9" ht="12.95" customHeight="1" x14ac:dyDescent="0.15">
      <c r="B27" s="11" t="str">
        <f>入力・結果!I28</f>
        <v>23</v>
      </c>
      <c r="C27" s="12" t="str">
        <f>入力・結果!J28</f>
        <v>建設</v>
      </c>
      <c r="D27" s="13"/>
      <c r="E27" s="14">
        <f t="shared" si="2"/>
        <v>0</v>
      </c>
      <c r="F27" s="14">
        <f t="shared" si="2"/>
        <v>0</v>
      </c>
      <c r="G27" s="14">
        <f t="shared" si="2"/>
        <v>0</v>
      </c>
      <c r="H27" s="14">
        <f t="shared" si="2"/>
        <v>0</v>
      </c>
      <c r="I27" s="13">
        <f t="shared" si="2"/>
        <v>0</v>
      </c>
    </row>
    <row r="28" spans="2:9" ht="12.95" customHeight="1" x14ac:dyDescent="0.15">
      <c r="B28" s="11" t="str">
        <f>入力・結果!I29</f>
        <v>24</v>
      </c>
      <c r="C28" s="12" t="str">
        <f>入力・結果!J29</f>
        <v>電気・ガス・熱供給</v>
      </c>
      <c r="D28" s="13"/>
      <c r="E28" s="14">
        <f t="shared" si="2"/>
        <v>0</v>
      </c>
      <c r="F28" s="14">
        <f t="shared" si="2"/>
        <v>0</v>
      </c>
      <c r="G28" s="14">
        <f t="shared" si="2"/>
        <v>0</v>
      </c>
      <c r="H28" s="14">
        <f t="shared" si="2"/>
        <v>0</v>
      </c>
      <c r="I28" s="13">
        <f t="shared" si="2"/>
        <v>0</v>
      </c>
    </row>
    <row r="29" spans="2:9" ht="12.95" customHeight="1" x14ac:dyDescent="0.15">
      <c r="B29" s="11" t="str">
        <f>入力・結果!I30</f>
        <v>25</v>
      </c>
      <c r="C29" s="12" t="str">
        <f>入力・結果!J30</f>
        <v>水道</v>
      </c>
      <c r="D29" s="13"/>
      <c r="E29" s="14">
        <f t="shared" si="2"/>
        <v>0</v>
      </c>
      <c r="F29" s="14">
        <f t="shared" si="2"/>
        <v>0</v>
      </c>
      <c r="G29" s="14">
        <f t="shared" si="2"/>
        <v>0</v>
      </c>
      <c r="H29" s="14">
        <f t="shared" si="2"/>
        <v>0</v>
      </c>
      <c r="I29" s="13">
        <f t="shared" si="2"/>
        <v>0</v>
      </c>
    </row>
    <row r="30" spans="2:9" ht="12.95" customHeight="1" x14ac:dyDescent="0.15">
      <c r="B30" s="15" t="str">
        <f>入力・結果!I31</f>
        <v>26</v>
      </c>
      <c r="C30" s="16" t="str">
        <f>入力・結果!J31</f>
        <v>廃棄物処理</v>
      </c>
      <c r="D30" s="17"/>
      <c r="E30" s="18">
        <f t="shared" si="2"/>
        <v>0</v>
      </c>
      <c r="F30" s="18">
        <f t="shared" si="2"/>
        <v>0</v>
      </c>
      <c r="G30" s="18">
        <f t="shared" si="2"/>
        <v>0</v>
      </c>
      <c r="H30" s="18">
        <f t="shared" si="2"/>
        <v>0</v>
      </c>
      <c r="I30" s="17">
        <f t="shared" si="2"/>
        <v>0</v>
      </c>
    </row>
    <row r="31" spans="2:9" ht="12.95" customHeight="1" x14ac:dyDescent="0.15">
      <c r="B31" s="11" t="str">
        <f>入力・結果!I32</f>
        <v>27</v>
      </c>
      <c r="C31" s="12" t="str">
        <f>入力・結果!J32</f>
        <v>商業</v>
      </c>
      <c r="D31" s="13"/>
      <c r="E31" s="14">
        <f t="shared" si="2"/>
        <v>0</v>
      </c>
      <c r="F31" s="14">
        <f t="shared" si="2"/>
        <v>0</v>
      </c>
      <c r="G31" s="14">
        <f t="shared" si="2"/>
        <v>0</v>
      </c>
      <c r="H31" s="14">
        <f t="shared" si="2"/>
        <v>0</v>
      </c>
      <c r="I31" s="13">
        <f t="shared" si="2"/>
        <v>0</v>
      </c>
    </row>
    <row r="32" spans="2:9" ht="12.95" customHeight="1" x14ac:dyDescent="0.15">
      <c r="B32" s="11" t="str">
        <f>入力・結果!I33</f>
        <v>28</v>
      </c>
      <c r="C32" s="12" t="str">
        <f>入力・結果!J33</f>
        <v>金融・保険</v>
      </c>
      <c r="D32" s="13"/>
      <c r="E32" s="14">
        <f t="shared" si="2"/>
        <v>0</v>
      </c>
      <c r="F32" s="14">
        <f t="shared" si="2"/>
        <v>0</v>
      </c>
      <c r="G32" s="14">
        <f t="shared" si="2"/>
        <v>0</v>
      </c>
      <c r="H32" s="14">
        <f t="shared" si="2"/>
        <v>0</v>
      </c>
      <c r="I32" s="13">
        <f t="shared" si="2"/>
        <v>0</v>
      </c>
    </row>
    <row r="33" spans="2:9" ht="12.95" customHeight="1" x14ac:dyDescent="0.15">
      <c r="B33" s="11" t="str">
        <f>入力・結果!I34</f>
        <v>29</v>
      </c>
      <c r="C33" s="12" t="str">
        <f>入力・結果!J34</f>
        <v>不動産</v>
      </c>
      <c r="D33" s="13"/>
      <c r="E33" s="14">
        <f t="shared" si="2"/>
        <v>0</v>
      </c>
      <c r="F33" s="14">
        <f t="shared" si="2"/>
        <v>0</v>
      </c>
      <c r="G33" s="14">
        <f t="shared" si="2"/>
        <v>0</v>
      </c>
      <c r="H33" s="14">
        <f t="shared" si="2"/>
        <v>0</v>
      </c>
      <c r="I33" s="13">
        <f t="shared" si="2"/>
        <v>0</v>
      </c>
    </row>
    <row r="34" spans="2:9" ht="12.95" customHeight="1" x14ac:dyDescent="0.15">
      <c r="B34" s="19" t="str">
        <f>入力・結果!I35</f>
        <v>30</v>
      </c>
      <c r="C34" s="20" t="str">
        <f>入力・結果!J35</f>
        <v>運輸・郵便</v>
      </c>
      <c r="D34" s="21"/>
      <c r="E34" s="22">
        <f t="shared" si="2"/>
        <v>415.83037694013302</v>
      </c>
      <c r="F34" s="22">
        <f t="shared" si="2"/>
        <v>345.50547730829419</v>
      </c>
      <c r="G34" s="22">
        <f t="shared" si="2"/>
        <v>412.45209302325583</v>
      </c>
      <c r="H34" s="22">
        <f t="shared" si="2"/>
        <v>387.99283439490443</v>
      </c>
      <c r="I34" s="21">
        <f t="shared" si="2"/>
        <v>394.12839506172838</v>
      </c>
    </row>
    <row r="35" spans="2:9" ht="12.95" customHeight="1" x14ac:dyDescent="0.15">
      <c r="B35" s="15" t="str">
        <f>入力・結果!I36</f>
        <v>31</v>
      </c>
      <c r="C35" s="16" t="str">
        <f>入力・結果!J36</f>
        <v>情報通信</v>
      </c>
      <c r="D35" s="17"/>
      <c r="E35" s="18">
        <f t="shared" ref="E35:I43" si="3">SUMIF($B$48:$B$68,$B35,E$48:E$68)</f>
        <v>0</v>
      </c>
      <c r="F35" s="18">
        <f t="shared" si="3"/>
        <v>0</v>
      </c>
      <c r="G35" s="18">
        <f t="shared" si="3"/>
        <v>0</v>
      </c>
      <c r="H35" s="18">
        <f t="shared" si="3"/>
        <v>0</v>
      </c>
      <c r="I35" s="17">
        <f t="shared" si="3"/>
        <v>0</v>
      </c>
    </row>
    <row r="36" spans="2:9" ht="12.95" customHeight="1" x14ac:dyDescent="0.15">
      <c r="B36" s="11" t="str">
        <f>入力・結果!I37</f>
        <v>32</v>
      </c>
      <c r="C36" s="12" t="str">
        <f>入力・結果!J37</f>
        <v>公務</v>
      </c>
      <c r="D36" s="13"/>
      <c r="E36" s="14">
        <f t="shared" si="3"/>
        <v>0</v>
      </c>
      <c r="F36" s="14">
        <f t="shared" si="3"/>
        <v>0</v>
      </c>
      <c r="G36" s="14">
        <f t="shared" si="3"/>
        <v>0</v>
      </c>
      <c r="H36" s="14">
        <f t="shared" si="3"/>
        <v>0</v>
      </c>
      <c r="I36" s="13">
        <f t="shared" si="3"/>
        <v>0</v>
      </c>
    </row>
    <row r="37" spans="2:9" ht="12.95" customHeight="1" x14ac:dyDescent="0.15">
      <c r="B37" s="11" t="str">
        <f>入力・結果!I38</f>
        <v>33</v>
      </c>
      <c r="C37" s="12" t="str">
        <f>入力・結果!J38</f>
        <v>教育・研究</v>
      </c>
      <c r="D37" s="13"/>
      <c r="E37" s="14">
        <f t="shared" si="3"/>
        <v>0</v>
      </c>
      <c r="F37" s="14">
        <f t="shared" si="3"/>
        <v>0</v>
      </c>
      <c r="G37" s="14">
        <f t="shared" si="3"/>
        <v>0</v>
      </c>
      <c r="H37" s="14">
        <f t="shared" si="3"/>
        <v>0</v>
      </c>
      <c r="I37" s="13">
        <f t="shared" si="3"/>
        <v>0</v>
      </c>
    </row>
    <row r="38" spans="2:9" ht="12.95" customHeight="1" x14ac:dyDescent="0.15">
      <c r="B38" s="11" t="str">
        <f>入力・結果!I39</f>
        <v>34</v>
      </c>
      <c r="C38" s="12" t="str">
        <f>入力・結果!J39</f>
        <v>医療・福祉</v>
      </c>
      <c r="D38" s="13"/>
      <c r="E38" s="14">
        <f t="shared" si="3"/>
        <v>0</v>
      </c>
      <c r="F38" s="14">
        <f t="shared" si="3"/>
        <v>0</v>
      </c>
      <c r="G38" s="14">
        <f t="shared" si="3"/>
        <v>0</v>
      </c>
      <c r="H38" s="14">
        <f t="shared" si="3"/>
        <v>0</v>
      </c>
      <c r="I38" s="13">
        <f t="shared" si="3"/>
        <v>0</v>
      </c>
    </row>
    <row r="39" spans="2:9" ht="12.95" customHeight="1" x14ac:dyDescent="0.15">
      <c r="B39" s="19" t="str">
        <f>入力・結果!I40</f>
        <v>35</v>
      </c>
      <c r="C39" s="20" t="str">
        <f>入力・結果!J40</f>
        <v>他に分類されない会員制団体</v>
      </c>
      <c r="D39" s="21"/>
      <c r="E39" s="22">
        <f t="shared" si="3"/>
        <v>0</v>
      </c>
      <c r="F39" s="22">
        <f t="shared" si="3"/>
        <v>0</v>
      </c>
      <c r="G39" s="22">
        <f t="shared" si="3"/>
        <v>0</v>
      </c>
      <c r="H39" s="22">
        <f t="shared" si="3"/>
        <v>0</v>
      </c>
      <c r="I39" s="21">
        <f t="shared" si="3"/>
        <v>0</v>
      </c>
    </row>
    <row r="40" spans="2:9" ht="12.95" customHeight="1" x14ac:dyDescent="0.15">
      <c r="B40" s="11" t="str">
        <f>入力・結果!I41</f>
        <v>36</v>
      </c>
      <c r="C40" s="12" t="str">
        <f>入力・結果!J41</f>
        <v>対事業所サービス</v>
      </c>
      <c r="D40" s="13"/>
      <c r="E40" s="14">
        <f t="shared" si="3"/>
        <v>0</v>
      </c>
      <c r="F40" s="14">
        <f t="shared" si="3"/>
        <v>0</v>
      </c>
      <c r="G40" s="14">
        <f t="shared" si="3"/>
        <v>0</v>
      </c>
      <c r="H40" s="14">
        <f t="shared" si="3"/>
        <v>0</v>
      </c>
      <c r="I40" s="13">
        <f t="shared" si="3"/>
        <v>0</v>
      </c>
    </row>
    <row r="41" spans="2:9" ht="12.95" customHeight="1" x14ac:dyDescent="0.15">
      <c r="B41" s="11" t="str">
        <f>入力・結果!I42</f>
        <v>37</v>
      </c>
      <c r="C41" s="12" t="str">
        <f>入力・結果!J42</f>
        <v>対個人サービス</v>
      </c>
      <c r="D41" s="13"/>
      <c r="E41" s="14">
        <f t="shared" si="3"/>
        <v>1398.6242945852589</v>
      </c>
      <c r="F41" s="14">
        <f t="shared" si="3"/>
        <v>1235.2867499191129</v>
      </c>
      <c r="G41" s="14">
        <f t="shared" si="3"/>
        <v>1281.0952056234098</v>
      </c>
      <c r="H41" s="14">
        <f t="shared" si="3"/>
        <v>1237.7885888161411</v>
      </c>
      <c r="I41" s="13">
        <f t="shared" si="3"/>
        <v>1460.6289070693122</v>
      </c>
    </row>
    <row r="42" spans="2:9" ht="12.95" customHeight="1" x14ac:dyDescent="0.15">
      <c r="B42" s="11" t="str">
        <f>入力・結果!I43</f>
        <v>38</v>
      </c>
      <c r="C42" s="12" t="str">
        <f>入力・結果!J43</f>
        <v>事務用品</v>
      </c>
      <c r="D42" s="13"/>
      <c r="E42" s="14">
        <f t="shared" si="3"/>
        <v>0</v>
      </c>
      <c r="F42" s="14">
        <f t="shared" si="3"/>
        <v>0</v>
      </c>
      <c r="G42" s="14">
        <f t="shared" si="3"/>
        <v>0</v>
      </c>
      <c r="H42" s="14">
        <f t="shared" si="3"/>
        <v>0</v>
      </c>
      <c r="I42" s="13">
        <f t="shared" si="3"/>
        <v>0</v>
      </c>
    </row>
    <row r="43" spans="2:9" ht="12.95" customHeight="1" x14ac:dyDescent="0.15">
      <c r="B43" s="23" t="str">
        <f>入力・結果!I44</f>
        <v>39</v>
      </c>
      <c r="C43" s="24" t="str">
        <f>入力・結果!J44</f>
        <v>分類不明</v>
      </c>
      <c r="D43" s="25"/>
      <c r="E43" s="26">
        <f t="shared" si="3"/>
        <v>0</v>
      </c>
      <c r="F43" s="26">
        <f t="shared" si="3"/>
        <v>0</v>
      </c>
      <c r="G43" s="26">
        <f t="shared" si="3"/>
        <v>0</v>
      </c>
      <c r="H43" s="26">
        <f t="shared" si="3"/>
        <v>0</v>
      </c>
      <c r="I43" s="25">
        <f t="shared" si="3"/>
        <v>0</v>
      </c>
    </row>
    <row r="44" spans="2:9" ht="12.95" customHeight="1" x14ac:dyDescent="0.15">
      <c r="B44" s="27"/>
      <c r="C44" s="28"/>
      <c r="D44" s="29"/>
      <c r="E44" s="29"/>
      <c r="F44" s="29"/>
      <c r="G44" s="29"/>
      <c r="H44" s="29"/>
      <c r="I44" s="29"/>
    </row>
    <row r="45" spans="2:9" ht="20.100000000000001" customHeight="1" x14ac:dyDescent="0.15">
      <c r="B45" s="2" t="s">
        <v>89</v>
      </c>
    </row>
    <row r="46" spans="2:9" ht="12.95" customHeight="1" x14ac:dyDescent="0.15">
      <c r="B46" s="3" t="s">
        <v>0</v>
      </c>
    </row>
    <row r="47" spans="2:9" ht="27.95" customHeight="1" x14ac:dyDescent="0.15">
      <c r="B47" s="30" t="s">
        <v>31</v>
      </c>
      <c r="C47" s="5" t="s">
        <v>32</v>
      </c>
      <c r="D47" s="31" t="s">
        <v>1</v>
      </c>
      <c r="E47" s="111">
        <f>県外・宿泊!F4</f>
        <v>2020</v>
      </c>
      <c r="F47" s="111">
        <f>県外・宿泊!G4</f>
        <v>2021</v>
      </c>
      <c r="G47" s="111">
        <f>県外・宿泊!H4</f>
        <v>2022</v>
      </c>
      <c r="H47" s="111">
        <f>県外・宿泊!I4</f>
        <v>2023</v>
      </c>
      <c r="I47" s="113">
        <f>県外・宿泊!J4</f>
        <v>2024</v>
      </c>
    </row>
    <row r="48" spans="2:9" ht="12.95" customHeight="1" x14ac:dyDescent="0.15">
      <c r="B48" s="32" t="str">
        <f>IF(C48="","",INDEX($B$5:$C$43,MATCH(C48,$C$5:$C$43,0),1))</f>
        <v>37</v>
      </c>
      <c r="C48" s="33" t="str">
        <f>IF(県外・宿泊!C48="","",県外・宿泊!C48)</f>
        <v>対個人サービス</v>
      </c>
      <c r="D48" s="33" t="s">
        <v>3</v>
      </c>
      <c r="E48" s="118">
        <v>0</v>
      </c>
      <c r="F48" s="118">
        <v>0</v>
      </c>
      <c r="G48" s="118">
        <v>0</v>
      </c>
      <c r="H48" s="118">
        <v>0</v>
      </c>
      <c r="I48" s="119">
        <v>0</v>
      </c>
    </row>
    <row r="49" spans="2:9" ht="12.95" customHeight="1" x14ac:dyDescent="0.15">
      <c r="B49" s="35" t="str">
        <f>IF(C49="","",INDEX($B$5:$C$43,MATCH(C49,$C$5:$C$43,0),1))</f>
        <v>30</v>
      </c>
      <c r="C49" s="36" t="str">
        <f>IF(県外・宿泊!C49="","",県外・宿泊!C49)</f>
        <v>運輸・郵便</v>
      </c>
      <c r="D49" s="36" t="s">
        <v>4</v>
      </c>
      <c r="E49" s="120">
        <v>415.83037694013302</v>
      </c>
      <c r="F49" s="120">
        <v>345.50547730829419</v>
      </c>
      <c r="G49" s="120">
        <v>412.45209302325583</v>
      </c>
      <c r="H49" s="120">
        <v>387.99283439490443</v>
      </c>
      <c r="I49" s="121">
        <v>394.12839506172838</v>
      </c>
    </row>
    <row r="50" spans="2:9" ht="12.95" customHeight="1" x14ac:dyDescent="0.15">
      <c r="B50" s="35" t="str">
        <f>IF(C50="","",INDEX($B$5:$C$43,MATCH(C50,$C$5:$C$43,0),1))</f>
        <v>37</v>
      </c>
      <c r="C50" s="36" t="str">
        <f>IF(県外・宿泊!C50="","",県外・宿泊!C50)</f>
        <v>対個人サービス</v>
      </c>
      <c r="D50" s="36" t="s">
        <v>5</v>
      </c>
      <c r="E50" s="120">
        <v>938.33702882483374</v>
      </c>
      <c r="F50" s="120">
        <v>771.07303077725612</v>
      </c>
      <c r="G50" s="120">
        <v>768.54790697674423</v>
      </c>
      <c r="H50" s="120">
        <v>745.07165605095543</v>
      </c>
      <c r="I50" s="121">
        <v>859.2847736625514</v>
      </c>
    </row>
    <row r="51" spans="2:9" ht="12.95" customHeight="1" x14ac:dyDescent="0.15">
      <c r="B51" s="35" t="str">
        <f>IF(C51="","",INDEX($B$5:$C$43,MATCH(C51,$C$5:$C$43,0),1))</f>
        <v/>
      </c>
      <c r="C51" s="36" t="str">
        <f>IF(県外・宿泊!C51="","",県外・宿泊!C51)</f>
        <v/>
      </c>
      <c r="D51" s="36" t="s">
        <v>82</v>
      </c>
      <c r="E51" s="120">
        <v>1165.5964523281596</v>
      </c>
      <c r="F51" s="120">
        <v>1145.812728221179</v>
      </c>
      <c r="G51" s="120">
        <v>1285.5451162790696</v>
      </c>
      <c r="H51" s="120">
        <v>1222.0095541401274</v>
      </c>
      <c r="I51" s="121">
        <v>1419.9366255144032</v>
      </c>
    </row>
    <row r="52" spans="2:9" ht="12.95" customHeight="1" x14ac:dyDescent="0.15">
      <c r="B52" s="35" t="str">
        <f t="shared" ref="B52:B68" si="4">IF(C52="","",INDEX($B$5:$C$43,MATCH(C52,$C$5:$C$43,0),1))</f>
        <v>01</v>
      </c>
      <c r="C52" s="36" t="str">
        <f>IF(県外・宿泊!C52="","",県外・宿泊!C52)</f>
        <v>農業</v>
      </c>
      <c r="D52" s="39" t="s">
        <v>7</v>
      </c>
      <c r="E52" s="40">
        <f t="shared" ref="E52:H52" si="5">E$51*E74/SUM(E$73,E$91)</f>
        <v>73.666906994646837</v>
      </c>
      <c r="F52" s="40">
        <f t="shared" si="5"/>
        <v>65.980763131625295</v>
      </c>
      <c r="G52" s="40">
        <f t="shared" si="5"/>
        <v>60.557925585532111</v>
      </c>
      <c r="H52" s="40">
        <f t="shared" si="5"/>
        <v>56.998594281543049</v>
      </c>
      <c r="I52" s="41">
        <f t="shared" ref="I52:I67" si="6">I$51*I74/SUM(I$73,I$91)</f>
        <v>70.492610435411095</v>
      </c>
    </row>
    <row r="53" spans="2:9" ht="12.95" customHeight="1" x14ac:dyDescent="0.15">
      <c r="B53" s="35" t="str">
        <f t="shared" si="4"/>
        <v>05</v>
      </c>
      <c r="C53" s="36" t="str">
        <f>IF(県外・宿泊!C53="","",県外・宿泊!C53)</f>
        <v>飲食料品</v>
      </c>
      <c r="D53" s="39" t="s">
        <v>8</v>
      </c>
      <c r="E53" s="40">
        <f t="shared" ref="E53:H53" si="7">E$51*E75/SUM(E$73,E$91)</f>
        <v>51.693685544870924</v>
      </c>
      <c r="F53" s="40">
        <f t="shared" si="7"/>
        <v>50.589910852518315</v>
      </c>
      <c r="G53" s="40">
        <f t="shared" si="7"/>
        <v>56.951183709885576</v>
      </c>
      <c r="H53" s="40">
        <f t="shared" si="7"/>
        <v>58.344895431347496</v>
      </c>
      <c r="I53" s="41">
        <f t="shared" si="6"/>
        <v>64.761392072130349</v>
      </c>
    </row>
    <row r="54" spans="2:9" ht="12.95" customHeight="1" x14ac:dyDescent="0.15">
      <c r="B54" s="35" t="str">
        <f t="shared" si="4"/>
        <v>03</v>
      </c>
      <c r="C54" s="36" t="str">
        <f>IF(県外・宿泊!C54="","",県外・宿泊!C54)</f>
        <v>漁業</v>
      </c>
      <c r="D54" s="39" t="s">
        <v>10</v>
      </c>
      <c r="E54" s="40">
        <f t="shared" ref="E54:H54" si="8">E$51*E76/SUM(E$73,E$91)</f>
        <v>42.268463055196143</v>
      </c>
      <c r="F54" s="40">
        <f t="shared" si="8"/>
        <v>78.903006961305948</v>
      </c>
      <c r="G54" s="40">
        <f t="shared" si="8"/>
        <v>40.268817806097815</v>
      </c>
      <c r="H54" s="40">
        <f t="shared" si="8"/>
        <v>44.406194050784741</v>
      </c>
      <c r="I54" s="41">
        <f t="shared" si="6"/>
        <v>45.599745512060274</v>
      </c>
    </row>
    <row r="55" spans="2:9" ht="12.95" customHeight="1" x14ac:dyDescent="0.15">
      <c r="B55" s="35" t="str">
        <f t="shared" si="4"/>
        <v>05</v>
      </c>
      <c r="C55" s="36" t="str">
        <f>IF(県外・宿泊!C55="","",県外・宿泊!C55)</f>
        <v>飲食料品</v>
      </c>
      <c r="D55" s="39" t="s">
        <v>11</v>
      </c>
      <c r="E55" s="40">
        <f t="shared" ref="E55:H55" si="9">E$51*E77/SUM(E$73,E$91)</f>
        <v>65.860492866005913</v>
      </c>
      <c r="F55" s="40">
        <f t="shared" si="9"/>
        <v>64.454225456647649</v>
      </c>
      <c r="G55" s="40">
        <f t="shared" si="9"/>
        <v>72.558823943394998</v>
      </c>
      <c r="H55" s="40">
        <f t="shared" si="9"/>
        <v>74.334486481693517</v>
      </c>
      <c r="I55" s="41">
        <f t="shared" si="6"/>
        <v>82.509442992933415</v>
      </c>
    </row>
    <row r="56" spans="2:9" ht="12.95" customHeight="1" x14ac:dyDescent="0.15">
      <c r="B56" s="35" t="str">
        <f t="shared" si="4"/>
        <v>05</v>
      </c>
      <c r="C56" s="36" t="str">
        <f>IF(県外・宿泊!C56="","",県外・宿泊!C56)</f>
        <v>飲食料品</v>
      </c>
      <c r="D56" s="39" t="s">
        <v>12</v>
      </c>
      <c r="E56" s="40">
        <f t="shared" ref="E56:H56" si="10">E$51*E78/SUM(E$73,E$91)</f>
        <v>115.68371165358599</v>
      </c>
      <c r="F56" s="40">
        <f t="shared" si="10"/>
        <v>99.090414293574398</v>
      </c>
      <c r="G56" s="40">
        <f t="shared" si="10"/>
        <v>129.90631242674132</v>
      </c>
      <c r="H56" s="40">
        <f t="shared" si="10"/>
        <v>130.02500724156604</v>
      </c>
      <c r="I56" s="41">
        <f t="shared" si="6"/>
        <v>138.39857853070416</v>
      </c>
    </row>
    <row r="57" spans="2:9" ht="12.95" customHeight="1" x14ac:dyDescent="0.15">
      <c r="B57" s="35" t="str">
        <f t="shared" si="4"/>
        <v>05</v>
      </c>
      <c r="C57" s="36" t="str">
        <f>IF(県外・宿泊!C57="","",県外・宿泊!C57)</f>
        <v>飲食料品</v>
      </c>
      <c r="D57" s="39" t="s">
        <v>13</v>
      </c>
      <c r="E57" s="40">
        <f t="shared" ref="E57:H57" si="11">E$51*E79/SUM(E$73,E$91)</f>
        <v>90.57469811736442</v>
      </c>
      <c r="F57" s="40">
        <f t="shared" si="11"/>
        <v>78.639791300866875</v>
      </c>
      <c r="G57" s="40">
        <f t="shared" si="11"/>
        <v>104.73432241736471</v>
      </c>
      <c r="H57" s="40">
        <f t="shared" si="11"/>
        <v>91.488169798666775</v>
      </c>
      <c r="I57" s="41">
        <f t="shared" si="6"/>
        <v>100.3642597567823</v>
      </c>
    </row>
    <row r="58" spans="2:9" ht="12.95" customHeight="1" x14ac:dyDescent="0.15">
      <c r="B58" s="35" t="str">
        <f t="shared" si="4"/>
        <v>06</v>
      </c>
      <c r="C58" s="36" t="str">
        <f>IF(県外・宿泊!C58="","",県外・宿泊!C58)</f>
        <v>繊維製品</v>
      </c>
      <c r="D58" s="39" t="s">
        <v>15</v>
      </c>
      <c r="E58" s="40">
        <f t="shared" ref="E58:H58" si="12">E$51*E80/SUM(E$73,E$91)</f>
        <v>91.86749165297492</v>
      </c>
      <c r="F58" s="40">
        <f t="shared" si="12"/>
        <v>78.39097024685806</v>
      </c>
      <c r="G58" s="40">
        <f t="shared" si="12"/>
        <v>91.945881969505407</v>
      </c>
      <c r="H58" s="40">
        <f t="shared" si="12"/>
        <v>80.442948092649544</v>
      </c>
      <c r="I58" s="41">
        <f t="shared" si="6"/>
        <v>90.607533643464194</v>
      </c>
    </row>
    <row r="59" spans="2:9" ht="12.95" customHeight="1" x14ac:dyDescent="0.15">
      <c r="B59" s="35" t="str">
        <f t="shared" si="4"/>
        <v>22</v>
      </c>
      <c r="C59" s="36" t="str">
        <f>IF(県外・宿泊!C59="","",県外・宿泊!C59)</f>
        <v>その他の製造工業製品</v>
      </c>
      <c r="D59" s="39" t="s">
        <v>17</v>
      </c>
      <c r="E59" s="40">
        <f t="shared" ref="E59:H59" si="13">E$51*E81/SUM(E$73,E$91)</f>
        <v>26.227269797008681</v>
      </c>
      <c r="F59" s="40">
        <f t="shared" si="13"/>
        <v>20.931814121947703</v>
      </c>
      <c r="G59" s="40">
        <f t="shared" si="13"/>
        <v>51.472072236674684</v>
      </c>
      <c r="H59" s="40">
        <f t="shared" si="13"/>
        <v>33.248318731409604</v>
      </c>
      <c r="I59" s="41">
        <f t="shared" si="6"/>
        <v>37.064988563097074</v>
      </c>
    </row>
    <row r="60" spans="2:9" ht="12.95" customHeight="1" x14ac:dyDescent="0.15">
      <c r="B60" s="35" t="str">
        <f t="shared" si="4"/>
        <v>11</v>
      </c>
      <c r="C60" s="36" t="str">
        <f>IF(県外・宿泊!C60="","",県外・宿泊!C60)</f>
        <v>窯業・土石製品</v>
      </c>
      <c r="D60" s="39" t="s">
        <v>19</v>
      </c>
      <c r="E60" s="40">
        <f t="shared" ref="E60:H60" si="14">E$51*E82/SUM(E$73,E$91)</f>
        <v>12.201373212072752</v>
      </c>
      <c r="F60" s="40">
        <f t="shared" si="14"/>
        <v>9.4798765205009232</v>
      </c>
      <c r="G60" s="40">
        <f t="shared" si="14"/>
        <v>8.2034967946592534</v>
      </c>
      <c r="H60" s="40">
        <f t="shared" si="14"/>
        <v>5.8517867782791795</v>
      </c>
      <c r="I60" s="41">
        <f t="shared" si="6"/>
        <v>13.895142444156713</v>
      </c>
    </row>
    <row r="61" spans="2:9" ht="12.95" customHeight="1" x14ac:dyDescent="0.15">
      <c r="B61" s="35" t="str">
        <f t="shared" si="4"/>
        <v>22</v>
      </c>
      <c r="C61" s="36" t="str">
        <f>IF(県外・宿泊!C61="","",県外・宿泊!C61)</f>
        <v>その他の製造工業製品</v>
      </c>
      <c r="D61" s="39" t="s">
        <v>20</v>
      </c>
      <c r="E61" s="40">
        <f t="shared" ref="E61:H61" si="15">E$51*E83/SUM(E$73,E$91)</f>
        <v>17.376911335669355</v>
      </c>
      <c r="F61" s="40">
        <f t="shared" si="15"/>
        <v>17.005875787296265</v>
      </c>
      <c r="G61" s="40">
        <f t="shared" si="15"/>
        <v>19.144227372395019</v>
      </c>
      <c r="H61" s="40">
        <f t="shared" si="15"/>
        <v>19.612725695856689</v>
      </c>
      <c r="I61" s="41">
        <f t="shared" si="6"/>
        <v>21.769640840081042</v>
      </c>
    </row>
    <row r="62" spans="2:9" ht="12.95" customHeight="1" x14ac:dyDescent="0.15">
      <c r="B62" s="35" t="str">
        <f t="shared" si="4"/>
        <v>07</v>
      </c>
      <c r="C62" s="36" t="str">
        <f>IF(県外・宿泊!C62="","",県外・宿泊!C62)</f>
        <v>パルプ・紙・木製品</v>
      </c>
      <c r="D62" s="39" t="s">
        <v>22</v>
      </c>
      <c r="E62" s="40">
        <f t="shared" ref="E62:H62" si="16">E$51*E84/SUM(E$73,E$91)</f>
        <v>20.65646878798519</v>
      </c>
      <c r="F62" s="40">
        <f t="shared" si="16"/>
        <v>20.215407423502697</v>
      </c>
      <c r="G62" s="40">
        <f t="shared" si="16"/>
        <v>22.757331700037515</v>
      </c>
      <c r="H62" s="40">
        <f t="shared" si="16"/>
        <v>23.314250061929851</v>
      </c>
      <c r="I62" s="41">
        <f t="shared" si="6"/>
        <v>25.878241411966098</v>
      </c>
    </row>
    <row r="63" spans="2:9" ht="12.95" customHeight="1" x14ac:dyDescent="0.15">
      <c r="B63" s="35" t="str">
        <f t="shared" si="4"/>
        <v>08</v>
      </c>
      <c r="C63" s="36" t="str">
        <f>IF(県外・宿泊!C63="","",県外・宿泊!C63)</f>
        <v>化学製品</v>
      </c>
      <c r="D63" s="39" t="s">
        <v>24</v>
      </c>
      <c r="E63" s="40">
        <f t="shared" ref="E63:H63" si="17">E$51*E85/SUM(E$73,E$91)</f>
        <v>6.5289117803123817</v>
      </c>
      <c r="F63" s="40">
        <f t="shared" si="17"/>
        <v>9.1529133172992658</v>
      </c>
      <c r="G63" s="40">
        <f t="shared" si="17"/>
        <v>14.568432457627065</v>
      </c>
      <c r="H63" s="40">
        <f t="shared" si="17"/>
        <v>8.8520935633982987</v>
      </c>
      <c r="I63" s="41">
        <f t="shared" si="6"/>
        <v>13.620305088851978</v>
      </c>
    </row>
    <row r="64" spans="2:9" ht="12.95" customHeight="1" x14ac:dyDescent="0.15">
      <c r="B64" s="35" t="str">
        <f t="shared" si="4"/>
        <v>22</v>
      </c>
      <c r="C64" s="36" t="str">
        <f>IF(県外・宿泊!C64="","",県外・宿泊!C64)</f>
        <v>その他の製造工業製品</v>
      </c>
      <c r="D64" s="39" t="s">
        <v>25</v>
      </c>
      <c r="E64" s="40">
        <f t="shared" ref="E64:H64" si="18">E$51*E86/SUM(E$73,E$91)</f>
        <v>0</v>
      </c>
      <c r="F64" s="40">
        <f t="shared" si="18"/>
        <v>0</v>
      </c>
      <c r="G64" s="40">
        <f t="shared" si="18"/>
        <v>0</v>
      </c>
      <c r="H64" s="40">
        <f t="shared" si="18"/>
        <v>0</v>
      </c>
      <c r="I64" s="41">
        <f t="shared" si="6"/>
        <v>0</v>
      </c>
    </row>
    <row r="65" spans="2:9" ht="12.95" customHeight="1" x14ac:dyDescent="0.15">
      <c r="B65" s="35" t="str">
        <f t="shared" si="4"/>
        <v>19</v>
      </c>
      <c r="C65" s="36" t="str">
        <f>IF(県外・宿泊!C65="","",県外・宿泊!C65)</f>
        <v>電気機械</v>
      </c>
      <c r="D65" s="39" t="s">
        <v>27</v>
      </c>
      <c r="E65" s="40">
        <f t="shared" ref="E65:H65" si="19">E$51*E87/SUM(E$73,E$91)</f>
        <v>10.578944364520874</v>
      </c>
      <c r="F65" s="40">
        <f t="shared" si="19"/>
        <v>10.353060469064651</v>
      </c>
      <c r="G65" s="40">
        <f t="shared" si="19"/>
        <v>11.654874238702172</v>
      </c>
      <c r="H65" s="40">
        <f t="shared" si="19"/>
        <v>11.940092802751511</v>
      </c>
      <c r="I65" s="41">
        <f t="shared" si="6"/>
        <v>13.253207939784181</v>
      </c>
    </row>
    <row r="66" spans="2:9" ht="12.95" customHeight="1" x14ac:dyDescent="0.15">
      <c r="B66" s="35" t="str">
        <f t="shared" si="4"/>
        <v>22</v>
      </c>
      <c r="C66" s="36" t="str">
        <f>IF(県外・宿泊!C66="","",県外・宿泊!C66)</f>
        <v>その他の製造工業製品</v>
      </c>
      <c r="D66" s="39" t="s">
        <v>28</v>
      </c>
      <c r="E66" s="40">
        <f t="shared" ref="E66:H66" si="20">E$51*E88/SUM(E$73,E$91)</f>
        <v>11.922275490391977</v>
      </c>
      <c r="F66" s="40">
        <f t="shared" si="20"/>
        <v>11.667708499804165</v>
      </c>
      <c r="G66" s="40">
        <f t="shared" si="20"/>
        <v>13.134828645634251</v>
      </c>
      <c r="H66" s="40">
        <f t="shared" si="20"/>
        <v>13.456264715094498</v>
      </c>
      <c r="I66" s="41">
        <f t="shared" si="6"/>
        <v>14.936121293867263</v>
      </c>
    </row>
    <row r="67" spans="2:9" ht="12.95" customHeight="1" x14ac:dyDescent="0.15">
      <c r="B67" s="35" t="str">
        <f t="shared" si="4"/>
        <v>22</v>
      </c>
      <c r="C67" s="36" t="str">
        <f>IF(県外・宿泊!C67="","",県外・宿泊!C67)</f>
        <v>その他の製造工業製品</v>
      </c>
      <c r="D67" s="39" t="s">
        <v>29</v>
      </c>
      <c r="E67" s="40">
        <f t="shared" ref="E67:H67" si="21">E$51*E89/SUM(E$73,E$91)</f>
        <v>68.201581915128074</v>
      </c>
      <c r="F67" s="40">
        <f t="shared" si="21"/>
        <v>66.74532706885698</v>
      </c>
      <c r="G67" s="40">
        <f t="shared" si="21"/>
        <v>75.138013086371188</v>
      </c>
      <c r="H67" s="40">
        <f t="shared" si="21"/>
        <v>76.97679364797095</v>
      </c>
      <c r="I67" s="41">
        <f t="shared" si="6"/>
        <v>85.442338649103419</v>
      </c>
    </row>
    <row r="68" spans="2:9" ht="12.95" customHeight="1" x14ac:dyDescent="0.15">
      <c r="B68" s="42" t="str">
        <f t="shared" si="4"/>
        <v>37</v>
      </c>
      <c r="C68" s="43" t="str">
        <f>IF(県外・宿泊!C68="","",県外・宿泊!C68)</f>
        <v>対個人サービス</v>
      </c>
      <c r="D68" s="44" t="s">
        <v>30</v>
      </c>
      <c r="E68" s="45">
        <f t="shared" ref="E68:F68" si="22">E$51*E91/SUM(E$73,E$91)</f>
        <v>460.28726576042516</v>
      </c>
      <c r="F68" s="45">
        <f t="shared" si="22"/>
        <v>464.21371914185693</v>
      </c>
      <c r="G68" s="45">
        <f>G$51*G91/SUM(G$73,G$91)</f>
        <v>512.54729864666558</v>
      </c>
      <c r="H68" s="45">
        <f>H$51*H91/SUM(H$73,H$91)</f>
        <v>492.71693276518567</v>
      </c>
      <c r="I68" s="46">
        <f>I$51*I91/SUM(I$73,I$91)</f>
        <v>601.34413340676076</v>
      </c>
    </row>
    <row r="70" spans="2:9" ht="20.100000000000001" customHeight="1" x14ac:dyDescent="0.15">
      <c r="B70" s="2" t="s">
        <v>85</v>
      </c>
    </row>
    <row r="71" spans="2:9" ht="12.95" customHeight="1" x14ac:dyDescent="0.15">
      <c r="B71" s="3" t="s">
        <v>72</v>
      </c>
    </row>
    <row r="72" spans="2:9" ht="27.95" customHeight="1" x14ac:dyDescent="0.15">
      <c r="B72" s="30"/>
      <c r="C72" s="5"/>
      <c r="D72" s="31" t="s">
        <v>1</v>
      </c>
      <c r="E72" s="111">
        <f>県外・宿泊!F4</f>
        <v>2020</v>
      </c>
      <c r="F72" s="111">
        <f>県外・宿泊!G4</f>
        <v>2021</v>
      </c>
      <c r="G72" s="111">
        <f>県外・宿泊!H4</f>
        <v>2022</v>
      </c>
      <c r="H72" s="111">
        <f>県外・宿泊!I4</f>
        <v>2023</v>
      </c>
      <c r="I72" s="113">
        <f>県外・宿泊!J4</f>
        <v>2024</v>
      </c>
    </row>
    <row r="73" spans="2:9" ht="12.95" customHeight="1" x14ac:dyDescent="0.15">
      <c r="B73" s="35"/>
      <c r="C73" s="36"/>
      <c r="D73" s="36" t="s">
        <v>33</v>
      </c>
      <c r="E73" s="40">
        <f>県外・日帰!F73</f>
        <v>347528</v>
      </c>
      <c r="F73" s="40">
        <f>県外・日帰!G73</f>
        <v>331457</v>
      </c>
      <c r="G73" s="40">
        <f>県外・日帰!H73</f>
        <v>607110</v>
      </c>
      <c r="H73" s="40">
        <f>県外・日帰!I73</f>
        <v>705640</v>
      </c>
      <c r="I73" s="41">
        <f>県外・日帰!J73</f>
        <v>774400</v>
      </c>
    </row>
    <row r="74" spans="2:9" ht="12.95" customHeight="1" x14ac:dyDescent="0.15">
      <c r="B74" s="35"/>
      <c r="C74" s="36"/>
      <c r="D74" s="39" t="s">
        <v>59</v>
      </c>
      <c r="E74" s="40">
        <f>県外・日帰!F74</f>
        <v>36298</v>
      </c>
      <c r="F74" s="40">
        <f>県外・日帰!G74</f>
        <v>32086</v>
      </c>
      <c r="G74" s="40">
        <f>県外・日帰!H74</f>
        <v>47562</v>
      </c>
      <c r="H74" s="40">
        <f>県外・日帰!I74</f>
        <v>55150</v>
      </c>
      <c r="I74" s="41">
        <f>県外・日帰!J74</f>
        <v>66687</v>
      </c>
    </row>
    <row r="75" spans="2:9" ht="12.95" customHeight="1" x14ac:dyDescent="0.15">
      <c r="B75" s="35"/>
      <c r="C75" s="36"/>
      <c r="D75" s="39" t="s">
        <v>60</v>
      </c>
      <c r="E75" s="40">
        <f>県外・日帰!F75</f>
        <v>25471.103300754516</v>
      </c>
      <c r="F75" s="40">
        <f>県外・日帰!G75</f>
        <v>24601.532364451719</v>
      </c>
      <c r="G75" s="40">
        <f>県外・日帰!H75</f>
        <v>44729.276530184121</v>
      </c>
      <c r="H75" s="40">
        <f>県外・日帰!I75</f>
        <v>56452.637536023547</v>
      </c>
      <c r="I75" s="41">
        <f>県外・日帰!J75</f>
        <v>61265.186896025203</v>
      </c>
    </row>
    <row r="76" spans="2:9" ht="12.95" customHeight="1" x14ac:dyDescent="0.15">
      <c r="B76" s="35"/>
      <c r="C76" s="36"/>
      <c r="D76" s="39" t="s">
        <v>61</v>
      </c>
      <c r="E76" s="40">
        <f>県外・日帰!F76</f>
        <v>20827</v>
      </c>
      <c r="F76" s="40">
        <f>県外・日帰!G76</f>
        <v>38370</v>
      </c>
      <c r="G76" s="40">
        <f>県外・日帰!H76</f>
        <v>31627</v>
      </c>
      <c r="H76" s="40">
        <f>県外・日帰!I76</f>
        <v>42966</v>
      </c>
      <c r="I76" s="41">
        <f>県外・日帰!J76</f>
        <v>43138</v>
      </c>
    </row>
    <row r="77" spans="2:9" ht="12.95" customHeight="1" x14ac:dyDescent="0.15">
      <c r="B77" s="35"/>
      <c r="C77" s="36"/>
      <c r="D77" s="39" t="s">
        <v>62</v>
      </c>
      <c r="E77" s="40">
        <f>県外・日帰!F77</f>
        <v>32451.534448487182</v>
      </c>
      <c r="F77" s="40">
        <f>県外・日帰!G77</f>
        <v>31343.655026789827</v>
      </c>
      <c r="G77" s="40">
        <f>県外・日帰!H77</f>
        <v>56987.46697525982</v>
      </c>
      <c r="H77" s="40">
        <f>県外・日帰!I77</f>
        <v>71923.649716970103</v>
      </c>
      <c r="I77" s="41">
        <f>県外・日帰!J77</f>
        <v>78055.092454140904</v>
      </c>
    </row>
    <row r="78" spans="2:9" ht="12.95" customHeight="1" x14ac:dyDescent="0.15">
      <c r="B78" s="35"/>
      <c r="C78" s="36"/>
      <c r="D78" s="39" t="s">
        <v>63</v>
      </c>
      <c r="E78" s="40">
        <f>県外・日帰!F78</f>
        <v>57001</v>
      </c>
      <c r="F78" s="40">
        <f>県外・日帰!G78</f>
        <v>48187</v>
      </c>
      <c r="G78" s="40">
        <f>県外・日帰!H78</f>
        <v>102028</v>
      </c>
      <c r="H78" s="40">
        <f>県外・日帰!I78</f>
        <v>125808</v>
      </c>
      <c r="I78" s="41">
        <f>県外・日帰!J78</f>
        <v>130927</v>
      </c>
    </row>
    <row r="79" spans="2:9" ht="12.95" customHeight="1" x14ac:dyDescent="0.15">
      <c r="B79" s="35"/>
      <c r="C79" s="36"/>
      <c r="D79" s="39" t="s">
        <v>13</v>
      </c>
      <c r="E79" s="40">
        <f>県外・日帰!F79</f>
        <v>44629</v>
      </c>
      <c r="F79" s="40">
        <f>県外・日帰!G79</f>
        <v>38242</v>
      </c>
      <c r="G79" s="40">
        <f>県外・日帰!H79</f>
        <v>82258</v>
      </c>
      <c r="H79" s="40">
        <f>県外・日帰!I79</f>
        <v>88521</v>
      </c>
      <c r="I79" s="41">
        <f>県外・日帰!J79</f>
        <v>94946</v>
      </c>
    </row>
    <row r="80" spans="2:9" ht="12.95" customHeight="1" x14ac:dyDescent="0.15">
      <c r="B80" s="35"/>
      <c r="C80" s="36"/>
      <c r="D80" s="39" t="s">
        <v>64</v>
      </c>
      <c r="E80" s="40">
        <f>県外・日帰!F80</f>
        <v>45266</v>
      </c>
      <c r="F80" s="40">
        <f>県外・日帰!G80</f>
        <v>38121</v>
      </c>
      <c r="G80" s="40">
        <f>県外・日帰!H80</f>
        <v>72214</v>
      </c>
      <c r="H80" s="40">
        <f>県外・日帰!I80</f>
        <v>77834</v>
      </c>
      <c r="I80" s="41">
        <f>県外・日帰!J80</f>
        <v>85716</v>
      </c>
    </row>
    <row r="81" spans="2:9" ht="12.95" customHeight="1" x14ac:dyDescent="0.15">
      <c r="B81" s="35"/>
      <c r="C81" s="36"/>
      <c r="D81" s="39" t="s">
        <v>17</v>
      </c>
      <c r="E81" s="40">
        <f>県外・日帰!F81</f>
        <v>12923</v>
      </c>
      <c r="F81" s="40">
        <f>県外・日帰!G81</f>
        <v>10179</v>
      </c>
      <c r="G81" s="40">
        <f>県外・日帰!H81</f>
        <v>40426</v>
      </c>
      <c r="H81" s="40">
        <f>県外・日帰!I81</f>
        <v>32170</v>
      </c>
      <c r="I81" s="41">
        <f>県外・日帰!J81</f>
        <v>35064</v>
      </c>
    </row>
    <row r="82" spans="2:9" ht="12.95" customHeight="1" x14ac:dyDescent="0.15">
      <c r="B82" s="35"/>
      <c r="C82" s="36"/>
      <c r="D82" s="39" t="s">
        <v>65</v>
      </c>
      <c r="E82" s="40">
        <f>県外・日帰!F82</f>
        <v>6012</v>
      </c>
      <c r="F82" s="40">
        <f>県外・日帰!G82</f>
        <v>4610</v>
      </c>
      <c r="G82" s="40">
        <f>県外・日帰!H82</f>
        <v>6443</v>
      </c>
      <c r="H82" s="40">
        <f>県外・日帰!I82</f>
        <v>5662</v>
      </c>
      <c r="I82" s="41">
        <f>県外・日帰!J82</f>
        <v>13145</v>
      </c>
    </row>
    <row r="83" spans="2:9" ht="12.95" customHeight="1" x14ac:dyDescent="0.15">
      <c r="B83" s="35"/>
      <c r="C83" s="36"/>
      <c r="D83" s="39" t="s">
        <v>20</v>
      </c>
      <c r="E83" s="40">
        <f>県外・日帰!F83</f>
        <v>8562.1502706494903</v>
      </c>
      <c r="F83" s="40">
        <f>県外・日帰!G83</f>
        <v>8269.8426725175559</v>
      </c>
      <c r="G83" s="40">
        <f>県外・日帰!H83</f>
        <v>15035.814610257856</v>
      </c>
      <c r="H83" s="40">
        <f>県外・日帰!I83</f>
        <v>18976.640314737502</v>
      </c>
      <c r="I83" s="41">
        <f>県外・日帰!J83</f>
        <v>20594.386131191062</v>
      </c>
    </row>
    <row r="84" spans="2:9" ht="12.95" customHeight="1" x14ac:dyDescent="0.15">
      <c r="B84" s="35"/>
      <c r="C84" s="36"/>
      <c r="D84" s="39" t="s">
        <v>66</v>
      </c>
      <c r="E84" s="40">
        <f>県外・日帰!F84</f>
        <v>10178.091284880082</v>
      </c>
      <c r="F84" s="40">
        <f>県外・日帰!G84</f>
        <v>9830.6162554766106</v>
      </c>
      <c r="G84" s="40">
        <f>県外・日帰!H84</f>
        <v>17873.535129409662</v>
      </c>
      <c r="H84" s="40">
        <f>県外・日帰!I84</f>
        <v>22558.115811845299</v>
      </c>
      <c r="I84" s="41">
        <f>県外・日帰!J84</f>
        <v>24481.180004264363</v>
      </c>
    </row>
    <row r="85" spans="2:9" ht="12.95" customHeight="1" x14ac:dyDescent="0.15">
      <c r="B85" s="35"/>
      <c r="C85" s="36"/>
      <c r="D85" s="39" t="s">
        <v>67</v>
      </c>
      <c r="E85" s="40">
        <f>県外・日帰!F85</f>
        <v>3217</v>
      </c>
      <c r="F85" s="40">
        <f>県外・日帰!G85</f>
        <v>4451</v>
      </c>
      <c r="G85" s="40">
        <f>県外・日帰!H85</f>
        <v>11442</v>
      </c>
      <c r="H85" s="40">
        <f>県外・日帰!I85</f>
        <v>8565</v>
      </c>
      <c r="I85" s="41">
        <f>県外・日帰!J85</f>
        <v>12885</v>
      </c>
    </row>
    <row r="86" spans="2:9" ht="12.95" customHeight="1" x14ac:dyDescent="0.15">
      <c r="B86" s="35"/>
      <c r="C86" s="36"/>
      <c r="D86" s="39" t="s">
        <v>68</v>
      </c>
      <c r="E86" s="40">
        <f>県外・日帰!F86</f>
        <v>0</v>
      </c>
      <c r="F86" s="40">
        <f>県外・日帰!G86</f>
        <v>0</v>
      </c>
      <c r="G86" s="40">
        <f>県外・日帰!H86</f>
        <v>0</v>
      </c>
      <c r="H86" s="40">
        <f>県外・日帰!I86</f>
        <v>0</v>
      </c>
      <c r="I86" s="41">
        <f>県外・日帰!J86</f>
        <v>0</v>
      </c>
    </row>
    <row r="87" spans="2:9" ht="12.95" customHeight="1" x14ac:dyDescent="0.15">
      <c r="B87" s="35"/>
      <c r="C87" s="36"/>
      <c r="D87" s="39" t="s">
        <v>69</v>
      </c>
      <c r="E87" s="40">
        <f>県外・日帰!F87</f>
        <v>5212.5783232799831</v>
      </c>
      <c r="F87" s="40">
        <f>県外・日帰!G87</f>
        <v>5034.6234636256713</v>
      </c>
      <c r="G87" s="40">
        <f>県外・日帰!H87</f>
        <v>9153.7007448879231</v>
      </c>
      <c r="H87" s="40">
        <f>県外・日帰!I87</f>
        <v>11552.848388139568</v>
      </c>
      <c r="I87" s="41">
        <f>県外・日帰!J87</f>
        <v>12537.720938710099</v>
      </c>
    </row>
    <row r="88" spans="2:9" ht="12.95" customHeight="1" x14ac:dyDescent="0.15">
      <c r="B88" s="35"/>
      <c r="C88" s="36"/>
      <c r="D88" s="39" t="s">
        <v>28</v>
      </c>
      <c r="E88" s="40">
        <f>県外・日帰!F88</f>
        <v>5874.4797821048069</v>
      </c>
      <c r="F88" s="40">
        <f>県外・日帰!G88</f>
        <v>5673.9279322654083</v>
      </c>
      <c r="G88" s="40">
        <f>県外・日帰!H88</f>
        <v>10316.052176544628</v>
      </c>
      <c r="H88" s="40">
        <f>県外・日帰!I88</f>
        <v>13019.847390828869</v>
      </c>
      <c r="I88" s="41">
        <f>県外・日帰!J88</f>
        <v>14129.780619157995</v>
      </c>
    </row>
    <row r="89" spans="2:9" ht="12.95" customHeight="1" x14ac:dyDescent="0.15">
      <c r="B89" s="35"/>
      <c r="C89" s="36"/>
      <c r="D89" s="39" t="s">
        <v>70</v>
      </c>
      <c r="E89" s="40">
        <f>県外・日帰!F89</f>
        <v>33605.062589843939</v>
      </c>
      <c r="F89" s="40">
        <f>県外・日帰!G89</f>
        <v>32457.802284873203</v>
      </c>
      <c r="G89" s="40">
        <f>県外・日帰!H89</f>
        <v>59013.153833455988</v>
      </c>
      <c r="H89" s="40">
        <f>県外・日帰!I89</f>
        <v>74480.260841455107</v>
      </c>
      <c r="I89" s="41">
        <f>県外・日帰!J89</f>
        <v>80829.65295651037</v>
      </c>
    </row>
    <row r="90" spans="2:9" ht="12.95" customHeight="1" x14ac:dyDescent="0.15">
      <c r="B90" s="35"/>
      <c r="C90" s="36"/>
      <c r="D90" s="39"/>
      <c r="E90" s="40"/>
      <c r="F90" s="40"/>
      <c r="G90" s="40"/>
      <c r="H90" s="40"/>
      <c r="I90" s="41"/>
    </row>
    <row r="91" spans="2:9" ht="12.95" customHeight="1" x14ac:dyDescent="0.15">
      <c r="B91" s="42"/>
      <c r="C91" s="43"/>
      <c r="D91" s="43" t="s">
        <v>71</v>
      </c>
      <c r="E91" s="45">
        <f>県外・日帰!F91</f>
        <v>226798</v>
      </c>
      <c r="F91" s="45">
        <f>県外・日帰!G91</f>
        <v>225744</v>
      </c>
      <c r="G91" s="45">
        <f>県外・日帰!H91</f>
        <v>402553</v>
      </c>
      <c r="H91" s="45">
        <f>県外・日帰!I91</f>
        <v>476737</v>
      </c>
      <c r="I91" s="46">
        <f>県外・日帰!J91</f>
        <v>568880</v>
      </c>
    </row>
  </sheetData>
  <sheetProtection sheet="1" objects="1" scenarios="1"/>
  <phoneticPr fontId="9"/>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入力・結果</vt:lpstr>
      <vt:lpstr>県外・宿泊</vt:lpstr>
      <vt:lpstr>県外・日帰</vt:lpstr>
      <vt:lpstr>県内・宿泊</vt:lpstr>
      <vt:lpstr>県内・日帰</vt:lpstr>
      <vt:lpstr>入力・結果!Print_Area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2026-06-15T05:03:10Z</dcterms:created>
  <dcterms:modified xsi:type="dcterms:W3CDTF">2026-07-21T02:32:10Z</dcterms:modified>
</cp:coreProperties>
</file>