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\\10.1.14.181\Share\果樹担当\業務\作況調査\R7\03全農からの結果送付\"/>
    </mc:Choice>
  </mc:AlternateContent>
  <xr:revisionPtr revIDLastSave="0" documentId="8_{B288DCCC-164B-4FD9-BC66-88CAD8DF5771}" xr6:coauthVersionLast="47" xr6:coauthVersionMax="47" xr10:uidLastSave="{00000000-0000-0000-0000-000000000000}"/>
  <bookViews>
    <workbookView xWindow="-108" yWindow="-108" windowWidth="23256" windowHeight="12456" tabRatio="528" xr2:uid="{00000000-000D-0000-FFFF-FFFF00000000}"/>
  </bookViews>
  <sheets>
    <sheet name="富有" sheetId="6853" r:id="rId1"/>
    <sheet name="西条" sheetId="6849" r:id="rId2"/>
    <sheet name="輝太郎" sheetId="6850" r:id="rId3"/>
    <sheet name="Sheet2" sheetId="6852" state="hidden" r:id="rId4"/>
    <sheet name="Sheet1" sheetId="6851" state="hidden" r:id="rId5"/>
  </sheets>
  <definedNames>
    <definedName name="_xlnm.Print_Area" localSheetId="4">Sheet1!$A$1:$AZ$58</definedName>
    <definedName name="_xlnm.Print_Area" localSheetId="2">輝太郎!$A$1:$AA$50</definedName>
    <definedName name="_xlnm.Print_Area" localSheetId="1">西条!$A$1:$Z$41</definedName>
    <definedName name="_xlnm.Print_Area" localSheetId="0">富有!$A$1:$AE$35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8" i="6853" l="1"/>
  <c r="AN18" i="6850"/>
  <c r="R28" i="6849"/>
  <c r="AO20" i="6853"/>
  <c r="AP20" i="6853"/>
  <c r="AQ20" i="6849" l="1"/>
  <c r="AM20" i="6849"/>
  <c r="AO20" i="6849"/>
  <c r="AN20" i="6849"/>
  <c r="AM18" i="6849"/>
  <c r="AK20" i="6849"/>
  <c r="AJ20" i="6849"/>
  <c r="AL20" i="6849"/>
  <c r="AP20" i="6849"/>
  <c r="AR20" i="6849"/>
  <c r="AS20" i="6849"/>
  <c r="AT20" i="6849"/>
  <c r="AU20" i="6849"/>
  <c r="AV20" i="6849"/>
  <c r="AW20" i="6849"/>
  <c r="AX20" i="6849"/>
  <c r="AY20" i="6849"/>
  <c r="AZ20" i="6849"/>
  <c r="BA20" i="6849"/>
  <c r="BB20" i="6849"/>
  <c r="BC20" i="6849"/>
  <c r="BD20" i="6849"/>
  <c r="BE20" i="6849"/>
  <c r="BF20" i="6849"/>
  <c r="BG20" i="6849"/>
  <c r="BH20" i="6849"/>
  <c r="AI20" i="6849"/>
  <c r="AI22" i="6849"/>
  <c r="AI21" i="6849"/>
  <c r="AI13" i="6849"/>
  <c r="AJ13" i="6849"/>
  <c r="AK13" i="6849"/>
  <c r="AL13" i="6849"/>
  <c r="AM13" i="6849"/>
  <c r="AN13" i="6849"/>
  <c r="AO13" i="6849"/>
  <c r="AP13" i="6849"/>
  <c r="AQ13" i="6849"/>
  <c r="AR13" i="6849"/>
  <c r="AS13" i="6849"/>
  <c r="AT13" i="6849"/>
  <c r="AU13" i="6849"/>
  <c r="AV13" i="6849"/>
  <c r="AW13" i="6849"/>
  <c r="AX13" i="6849"/>
  <c r="AY13" i="6849"/>
  <c r="AZ13" i="6849"/>
  <c r="BA13" i="6849"/>
  <c r="BB13" i="6849"/>
  <c r="BC13" i="6849"/>
  <c r="BD13" i="6849"/>
  <c r="BE13" i="6849"/>
  <c r="BF13" i="6849"/>
  <c r="BG13" i="6849"/>
  <c r="BH13" i="6849"/>
  <c r="AI18" i="6849"/>
  <c r="AJ18" i="6849"/>
  <c r="AK18" i="6849"/>
  <c r="AL18" i="6849"/>
  <c r="AN18" i="6849"/>
  <c r="AO18" i="6849"/>
  <c r="AP18" i="6849"/>
  <c r="AQ18" i="6849"/>
  <c r="AR18" i="6849"/>
  <c r="AS18" i="6849"/>
  <c r="AT18" i="6849"/>
  <c r="AU18" i="6849"/>
  <c r="AV18" i="6849"/>
  <c r="AW18" i="6849"/>
  <c r="AX18" i="6849"/>
  <c r="AY18" i="6849"/>
  <c r="AZ18" i="6849"/>
  <c r="BA18" i="6849"/>
  <c r="BB18" i="6849"/>
  <c r="BC18" i="6849"/>
  <c r="BD18" i="6849"/>
  <c r="BE18" i="6849"/>
  <c r="BF18" i="6849"/>
  <c r="BG18" i="6849"/>
  <c r="BH18" i="6849"/>
  <c r="AI23" i="6849" l="1"/>
  <c r="BA21" i="6850" l="1"/>
  <c r="AQ22" i="6849"/>
  <c r="AJ22" i="6849"/>
  <c r="AK22" i="6849"/>
  <c r="AL22" i="6849"/>
  <c r="AM22" i="6849"/>
  <c r="AN22" i="6849"/>
  <c r="AO22" i="6849"/>
  <c r="AP22" i="6849"/>
  <c r="AR22" i="6849"/>
  <c r="AS22" i="6849"/>
  <c r="AT22" i="6849"/>
  <c r="AU22" i="6849"/>
  <c r="AV22" i="6849"/>
  <c r="AW22" i="6849"/>
  <c r="AX22" i="6849"/>
  <c r="AY22" i="6849"/>
  <c r="AZ22" i="6849"/>
  <c r="BA22" i="6849"/>
  <c r="BB22" i="6849"/>
  <c r="BC22" i="6849"/>
  <c r="BD22" i="6849"/>
  <c r="BE22" i="6849"/>
  <c r="BF22" i="6849"/>
  <c r="BG22" i="6849"/>
  <c r="BH22" i="6849"/>
  <c r="BH9" i="6849"/>
  <c r="BG9" i="6849"/>
  <c r="BF9" i="6849"/>
  <c r="BE9" i="6849"/>
  <c r="BD9" i="6849"/>
  <c r="BC9" i="6849"/>
  <c r="BB9" i="6849"/>
  <c r="BA9" i="6849"/>
  <c r="AZ9" i="6849"/>
  <c r="AY9" i="6849"/>
  <c r="AX9" i="6849"/>
  <c r="AW9" i="6849"/>
  <c r="AV9" i="6849"/>
  <c r="AU9" i="6849"/>
  <c r="AT9" i="6849"/>
  <c r="AS9" i="6849"/>
  <c r="AR9" i="6849"/>
  <c r="AQ9" i="6849"/>
  <c r="AP9" i="6849"/>
  <c r="AO9" i="6849"/>
  <c r="AN9" i="6849"/>
  <c r="AM9" i="6849"/>
  <c r="AL9" i="6849"/>
  <c r="AK9" i="6849"/>
  <c r="AJ9" i="6849"/>
  <c r="AI9" i="6849"/>
  <c r="AT8" i="6850"/>
  <c r="AV8" i="6850"/>
  <c r="AJ20" i="6853" l="1"/>
  <c r="AK20" i="6853"/>
  <c r="AL20" i="6853"/>
  <c r="AM20" i="6853"/>
  <c r="AN20" i="6853"/>
  <c r="AQ20" i="6853"/>
  <c r="AR20" i="6853"/>
  <c r="AS20" i="6853"/>
  <c r="AT20" i="6853"/>
  <c r="AU20" i="6853"/>
  <c r="AV20" i="6853"/>
  <c r="AW20" i="6853"/>
  <c r="AX20" i="6853"/>
  <c r="AY20" i="6853"/>
  <c r="AZ20" i="6853"/>
  <c r="BA20" i="6853"/>
  <c r="BB20" i="6853"/>
  <c r="BC20" i="6853"/>
  <c r="BD20" i="6853"/>
  <c r="BE20" i="6853"/>
  <c r="BF20" i="6853"/>
  <c r="BG20" i="6853"/>
  <c r="BH20" i="6853"/>
  <c r="BI20" i="6853"/>
  <c r="BJ20" i="6853"/>
  <c r="BK20" i="6853"/>
  <c r="BL20" i="6853"/>
  <c r="AI20" i="6853"/>
  <c r="AD20" i="6850"/>
  <c r="AE21" i="6850"/>
  <c r="AF21" i="6850"/>
  <c r="AG21" i="6850"/>
  <c r="AH21" i="6850"/>
  <c r="AI21" i="6850"/>
  <c r="AJ21" i="6850"/>
  <c r="AK21" i="6850"/>
  <c r="AL21" i="6850"/>
  <c r="AM21" i="6850"/>
  <c r="AN21" i="6850"/>
  <c r="AO21" i="6850"/>
  <c r="AP21" i="6850"/>
  <c r="AQ21" i="6850"/>
  <c r="AR21" i="6850"/>
  <c r="AS21" i="6850"/>
  <c r="AT21" i="6850"/>
  <c r="AU21" i="6850"/>
  <c r="AV21" i="6850"/>
  <c r="AW21" i="6850"/>
  <c r="AX21" i="6850"/>
  <c r="AY21" i="6850"/>
  <c r="AZ21" i="6850"/>
  <c r="AD21" i="6850"/>
  <c r="AD22" i="6850"/>
  <c r="AL23" i="6849"/>
  <c r="AP23" i="6849"/>
  <c r="AX23" i="6849"/>
  <c r="AY23" i="6849"/>
  <c r="BF23" i="6849"/>
  <c r="BG23" i="6849"/>
  <c r="AI24" i="6849"/>
  <c r="AJ21" i="6849"/>
  <c r="AK21" i="6849"/>
  <c r="AL21" i="6849"/>
  <c r="AM21" i="6849"/>
  <c r="AN21" i="6849"/>
  <c r="AO21" i="6849"/>
  <c r="AP21" i="6849"/>
  <c r="AQ21" i="6849"/>
  <c r="AR21" i="6849"/>
  <c r="AS21" i="6849"/>
  <c r="AT21" i="6849"/>
  <c r="AU21" i="6849"/>
  <c r="AV21" i="6849"/>
  <c r="AW21" i="6849"/>
  <c r="AX21" i="6849"/>
  <c r="AY21" i="6849"/>
  <c r="AZ21" i="6849"/>
  <c r="BA21" i="6849"/>
  <c r="BB21" i="6849"/>
  <c r="BC21" i="6849"/>
  <c r="BD21" i="6849"/>
  <c r="BE21" i="6849"/>
  <c r="BF21" i="6849"/>
  <c r="BG21" i="6849"/>
  <c r="BH21" i="6849"/>
  <c r="AI14" i="6849"/>
  <c r="AJ14" i="6849"/>
  <c r="AK14" i="6849"/>
  <c r="AL14" i="6849"/>
  <c r="AM14" i="6849"/>
  <c r="AN14" i="6849"/>
  <c r="AO14" i="6849"/>
  <c r="AP14" i="6849"/>
  <c r="AQ14" i="6849"/>
  <c r="AR14" i="6849"/>
  <c r="AS14" i="6849"/>
  <c r="AT14" i="6849"/>
  <c r="AU14" i="6849"/>
  <c r="AV14" i="6849"/>
  <c r="AW14" i="6849"/>
  <c r="AX14" i="6849"/>
  <c r="AY14" i="6849"/>
  <c r="AZ14" i="6849"/>
  <c r="BA14" i="6849"/>
  <c r="BB14" i="6849"/>
  <c r="BC14" i="6849"/>
  <c r="BD14" i="6849"/>
  <c r="BE14" i="6849"/>
  <c r="BF14" i="6849"/>
  <c r="BG14" i="6849"/>
  <c r="BH14" i="6849"/>
  <c r="AK22" i="6853"/>
  <c r="AI22" i="6853"/>
  <c r="AJ21" i="6853"/>
  <c r="AK21" i="6853"/>
  <c r="AL21" i="6853"/>
  <c r="AM21" i="6853"/>
  <c r="AN21" i="6853"/>
  <c r="AO21" i="6853"/>
  <c r="AP21" i="6853"/>
  <c r="AQ21" i="6853"/>
  <c r="AR21" i="6853"/>
  <c r="AS21" i="6853"/>
  <c r="AT21" i="6853"/>
  <c r="AU21" i="6853"/>
  <c r="AV21" i="6853"/>
  <c r="AW21" i="6853"/>
  <c r="AX21" i="6853"/>
  <c r="AY21" i="6853"/>
  <c r="AZ21" i="6853"/>
  <c r="BA21" i="6853"/>
  <c r="BB21" i="6853"/>
  <c r="BC21" i="6853"/>
  <c r="BD21" i="6853"/>
  <c r="BE21" i="6853"/>
  <c r="BF21" i="6853"/>
  <c r="BG21" i="6853"/>
  <c r="BH21" i="6853"/>
  <c r="BI21" i="6853"/>
  <c r="BJ21" i="6853"/>
  <c r="BK21" i="6853"/>
  <c r="BL21" i="6853"/>
  <c r="AI21" i="6853"/>
  <c r="AW22" i="6853"/>
  <c r="AJ22" i="6853"/>
  <c r="AL22" i="6853"/>
  <c r="AM22" i="6853"/>
  <c r="AN22" i="6853"/>
  <c r="AO22" i="6853"/>
  <c r="AP22" i="6853"/>
  <c r="AQ22" i="6853"/>
  <c r="AR22" i="6853"/>
  <c r="AS22" i="6853"/>
  <c r="AT22" i="6853"/>
  <c r="AU22" i="6853"/>
  <c r="AV22" i="6853"/>
  <c r="AX22" i="6853"/>
  <c r="AY22" i="6853"/>
  <c r="AZ22" i="6853"/>
  <c r="BA22" i="6853"/>
  <c r="BB22" i="6853"/>
  <c r="BC22" i="6853"/>
  <c r="BD22" i="6853"/>
  <c r="BE22" i="6853"/>
  <c r="BF22" i="6853"/>
  <c r="BG22" i="6853"/>
  <c r="BH22" i="6853"/>
  <c r="BI22" i="6853"/>
  <c r="BJ22" i="6853"/>
  <c r="BK22" i="6853"/>
  <c r="BL22" i="6853"/>
  <c r="BH23" i="6849" l="1"/>
  <c r="AZ23" i="6849"/>
  <c r="AR23" i="6849"/>
  <c r="AM23" i="6849"/>
  <c r="AQ23" i="6849"/>
  <c r="AW23" i="6849"/>
  <c r="AO23" i="6849"/>
  <c r="BD23" i="6849"/>
  <c r="AV23" i="6849"/>
  <c r="AN23" i="6849"/>
  <c r="AU23" i="6849"/>
  <c r="BB23" i="6849"/>
  <c r="AT23" i="6849"/>
  <c r="AK23" i="6849"/>
  <c r="BE23" i="6849"/>
  <c r="BC23" i="6849"/>
  <c r="BA23" i="6849"/>
  <c r="AS23" i="6849"/>
  <c r="AJ23" i="6849"/>
  <c r="O29" i="6849"/>
  <c r="AK27" i="6849" s="1"/>
  <c r="O30" i="6849"/>
  <c r="AK28" i="6849" s="1"/>
  <c r="O28" i="6849"/>
  <c r="P25" i="6853"/>
  <c r="O31" i="6849" l="1"/>
  <c r="AU20" i="6850" l="1"/>
  <c r="AU19" i="6850"/>
  <c r="AU18" i="6850"/>
  <c r="AU14" i="6850"/>
  <c r="AU13" i="6850"/>
  <c r="AU9" i="6850"/>
  <c r="AU8" i="6850"/>
  <c r="AT20" i="6850"/>
  <c r="AT19" i="6850"/>
  <c r="AT18" i="6850"/>
  <c r="AT14" i="6850"/>
  <c r="AT13" i="6850"/>
  <c r="AT9" i="6850"/>
  <c r="AZ19" i="6849"/>
  <c r="AY19" i="6849"/>
  <c r="AZ19" i="6853"/>
  <c r="AZ18" i="6853"/>
  <c r="AZ14" i="6853"/>
  <c r="AZ13" i="6853"/>
  <c r="AZ9" i="6853"/>
  <c r="AZ8" i="6853"/>
  <c r="AY19" i="6853"/>
  <c r="AY18" i="6853"/>
  <c r="AY14" i="6853"/>
  <c r="AY13" i="6853"/>
  <c r="AY9" i="6853"/>
  <c r="AY8" i="6853"/>
  <c r="AS22" i="6850" l="1"/>
  <c r="AR22" i="6850"/>
  <c r="AS20" i="6850"/>
  <c r="AR20" i="6850"/>
  <c r="AS19" i="6850"/>
  <c r="AR19" i="6850"/>
  <c r="AS18" i="6850"/>
  <c r="AR18" i="6850"/>
  <c r="AS14" i="6850"/>
  <c r="AR14" i="6850"/>
  <c r="AS13" i="6850"/>
  <c r="AR13" i="6850"/>
  <c r="AS9" i="6850"/>
  <c r="AR9" i="6850"/>
  <c r="AS8" i="6850"/>
  <c r="AR8" i="6850"/>
  <c r="AX19" i="6849"/>
  <c r="AW19" i="6849"/>
  <c r="AX19" i="6853"/>
  <c r="AW19" i="6853"/>
  <c r="AX18" i="6853"/>
  <c r="AW18" i="6853"/>
  <c r="AX14" i="6853"/>
  <c r="AW14" i="6853"/>
  <c r="AX13" i="6853"/>
  <c r="AW13" i="6853"/>
  <c r="AX9" i="6853"/>
  <c r="AW9" i="6853"/>
  <c r="AX8" i="6853"/>
  <c r="AW8" i="6853"/>
  <c r="AS24" i="6850" l="1"/>
  <c r="AR24" i="6850"/>
  <c r="AW24" i="6849"/>
  <c r="AX24" i="6849"/>
  <c r="AW24" i="6853"/>
  <c r="AX24" i="6853"/>
  <c r="AW23" i="6853"/>
  <c r="AR23" i="6850"/>
  <c r="AX23" i="6853"/>
  <c r="AS23" i="6850"/>
  <c r="AG20" i="6850" l="1"/>
  <c r="AG22" i="6850"/>
  <c r="AU23" i="6850"/>
  <c r="AJ20" i="6850"/>
  <c r="AE20" i="6850"/>
  <c r="AF20" i="6850"/>
  <c r="AH20" i="6850"/>
  <c r="AI20" i="6850"/>
  <c r="AK20" i="6850"/>
  <c r="AL20" i="6850"/>
  <c r="AM20" i="6850"/>
  <c r="AN20" i="6850"/>
  <c r="AO20" i="6850"/>
  <c r="AP20" i="6850"/>
  <c r="AQ20" i="6850"/>
  <c r="AV20" i="6850"/>
  <c r="AW20" i="6850"/>
  <c r="AX20" i="6850"/>
  <c r="AY20" i="6850"/>
  <c r="AZ20" i="6850"/>
  <c r="BA20" i="6850"/>
  <c r="P28" i="6849"/>
  <c r="AZ24" i="6853"/>
  <c r="AZ23" i="6853"/>
  <c r="AT23" i="6850" l="1"/>
  <c r="AY24" i="6853"/>
  <c r="AY23" i="6853"/>
  <c r="Q29" i="6849" l="1"/>
  <c r="AO27" i="6849" s="1"/>
  <c r="R37" i="6850" l="1"/>
  <c r="BF24" i="6853"/>
  <c r="BB24" i="6853"/>
  <c r="R25" i="6853"/>
  <c r="P37" i="6850"/>
  <c r="AD9" i="6850"/>
  <c r="AE19" i="6850"/>
  <c r="AD19" i="6850"/>
  <c r="AE18" i="6850"/>
  <c r="AD18" i="6850"/>
  <c r="AE14" i="6850"/>
  <c r="AD14" i="6850"/>
  <c r="AE13" i="6850"/>
  <c r="AD13" i="6850"/>
  <c r="AE9" i="6850"/>
  <c r="AE8" i="6850"/>
  <c r="AD8" i="6850"/>
  <c r="AD23" i="6850"/>
  <c r="AE23" i="6850"/>
  <c r="P38" i="6850"/>
  <c r="AK23" i="6850"/>
  <c r="AL23" i="6850"/>
  <c r="S38" i="6850"/>
  <c r="AN27" i="6850" s="1"/>
  <c r="U38" i="6850"/>
  <c r="AQ23" i="6850"/>
  <c r="W38" i="6850"/>
  <c r="AW23" i="6850"/>
  <c r="X38" i="6850"/>
  <c r="AZ23" i="6850"/>
  <c r="BA23" i="6850"/>
  <c r="AE22" i="6850"/>
  <c r="AE24" i="6850" s="1"/>
  <c r="AF22" i="6850"/>
  <c r="O39" i="6850" s="1"/>
  <c r="AH22" i="6850"/>
  <c r="AH24" i="6850" s="1"/>
  <c r="AI22" i="6850"/>
  <c r="AJ22" i="6850"/>
  <c r="AK22" i="6850"/>
  <c r="AL22" i="6850"/>
  <c r="AL24" i="6850" s="1"/>
  <c r="AM22" i="6850"/>
  <c r="AM24" i="6850" s="1"/>
  <c r="AN22" i="6850"/>
  <c r="AO22" i="6850"/>
  <c r="AP22" i="6850"/>
  <c r="AP24" i="6850" s="1"/>
  <c r="AQ22" i="6850"/>
  <c r="AT22" i="6850"/>
  <c r="V39" i="6850" s="1"/>
  <c r="AU22" i="6850"/>
  <c r="AU24" i="6850" s="1"/>
  <c r="AV22" i="6850"/>
  <c r="AV24" i="6850" s="1"/>
  <c r="AW22" i="6850"/>
  <c r="AW24" i="6850" s="1"/>
  <c r="AX22" i="6850"/>
  <c r="AX24" i="6850" s="1"/>
  <c r="AY22" i="6850"/>
  <c r="AY24" i="6850" s="1"/>
  <c r="AZ22" i="6850"/>
  <c r="BA22" i="6850"/>
  <c r="BA24" i="6850" s="1"/>
  <c r="AF9" i="6850"/>
  <c r="AG9" i="6850"/>
  <c r="AH9" i="6850"/>
  <c r="AI9" i="6850"/>
  <c r="AJ9" i="6850"/>
  <c r="AK9" i="6850"/>
  <c r="AL9" i="6850"/>
  <c r="AM9" i="6850"/>
  <c r="AN9" i="6850"/>
  <c r="AO9" i="6850"/>
  <c r="AP9" i="6850"/>
  <c r="AQ9" i="6850"/>
  <c r="AV9" i="6850"/>
  <c r="AW9" i="6850"/>
  <c r="AX9" i="6850"/>
  <c r="AY9" i="6850"/>
  <c r="AZ9" i="6850"/>
  <c r="BA9" i="6850"/>
  <c r="AD24" i="6850"/>
  <c r="AF18" i="6850"/>
  <c r="AG18" i="6850"/>
  <c r="AH18" i="6850"/>
  <c r="AI18" i="6850"/>
  <c r="AJ18" i="6850"/>
  <c r="AK18" i="6850"/>
  <c r="AL18" i="6850"/>
  <c r="AM18" i="6850"/>
  <c r="AO18" i="6850"/>
  <c r="AP18" i="6850"/>
  <c r="AQ18" i="6850"/>
  <c r="AV18" i="6850"/>
  <c r="AW18" i="6850"/>
  <c r="AX18" i="6850"/>
  <c r="AY18" i="6850"/>
  <c r="AZ18" i="6850"/>
  <c r="BA18" i="6850"/>
  <c r="AF19" i="6850"/>
  <c r="AG19" i="6850"/>
  <c r="AH19" i="6850"/>
  <c r="AI19" i="6850"/>
  <c r="AJ19" i="6850"/>
  <c r="AK19" i="6850"/>
  <c r="AL19" i="6850"/>
  <c r="AM19" i="6850"/>
  <c r="AN19" i="6850"/>
  <c r="AO19" i="6850"/>
  <c r="AP19" i="6850"/>
  <c r="AQ19" i="6850"/>
  <c r="AV19" i="6850"/>
  <c r="AW19" i="6850"/>
  <c r="AX19" i="6850"/>
  <c r="AY19" i="6850"/>
  <c r="AZ19" i="6850"/>
  <c r="BA19" i="6850"/>
  <c r="P29" i="6849"/>
  <c r="AM27" i="6849" s="1"/>
  <c r="S29" i="6849"/>
  <c r="AS27" i="6849" s="1"/>
  <c r="V29" i="6849"/>
  <c r="AY27" i="6849" s="1"/>
  <c r="Y29" i="6849"/>
  <c r="AJ24" i="6849"/>
  <c r="AK24" i="6849"/>
  <c r="AP24" i="6849"/>
  <c r="AS24" i="6849"/>
  <c r="AZ24" i="6849"/>
  <c r="BE24" i="6849"/>
  <c r="BF24" i="6849"/>
  <c r="AJ19" i="6849"/>
  <c r="AK19" i="6849"/>
  <c r="AL19" i="6849"/>
  <c r="AM19" i="6849"/>
  <c r="AN19" i="6849"/>
  <c r="AO19" i="6849"/>
  <c r="AP19" i="6849"/>
  <c r="AQ19" i="6849"/>
  <c r="AR19" i="6849"/>
  <c r="AS19" i="6849"/>
  <c r="AT19" i="6849"/>
  <c r="AU19" i="6849"/>
  <c r="AV19" i="6849"/>
  <c r="BA19" i="6849"/>
  <c r="BB19" i="6849"/>
  <c r="BC19" i="6849"/>
  <c r="BD19" i="6849"/>
  <c r="BE19" i="6849"/>
  <c r="BF19" i="6849"/>
  <c r="BG19" i="6849"/>
  <c r="BH19" i="6849"/>
  <c r="AI19" i="6849"/>
  <c r="AI18" i="6853"/>
  <c r="AJ18" i="6853"/>
  <c r="AK18" i="6853"/>
  <c r="AL18" i="6853"/>
  <c r="AM18" i="6853"/>
  <c r="AN18" i="6853"/>
  <c r="AO18" i="6853"/>
  <c r="AP18" i="6853"/>
  <c r="AQ18" i="6853"/>
  <c r="AR18" i="6853"/>
  <c r="AS18" i="6853"/>
  <c r="AT18" i="6853"/>
  <c r="AU18" i="6853"/>
  <c r="AV18" i="6853"/>
  <c r="BA18" i="6853"/>
  <c r="BB18" i="6853"/>
  <c r="BC18" i="6853"/>
  <c r="BD18" i="6853"/>
  <c r="BE18" i="6853"/>
  <c r="BF18" i="6853"/>
  <c r="BG18" i="6853"/>
  <c r="BH18" i="6853"/>
  <c r="BI18" i="6853"/>
  <c r="BJ18" i="6853"/>
  <c r="BK18" i="6853"/>
  <c r="BL18" i="6853"/>
  <c r="AJ19" i="6853"/>
  <c r="AK19" i="6853"/>
  <c r="AL19" i="6853"/>
  <c r="AM19" i="6853"/>
  <c r="AN19" i="6853"/>
  <c r="AO19" i="6853"/>
  <c r="AP19" i="6853"/>
  <c r="AQ19" i="6853"/>
  <c r="AR19" i="6853"/>
  <c r="AS19" i="6853"/>
  <c r="AT19" i="6853"/>
  <c r="AU19" i="6853"/>
  <c r="AV19" i="6853"/>
  <c r="BA19" i="6853"/>
  <c r="BB19" i="6853"/>
  <c r="BC19" i="6853"/>
  <c r="BD19" i="6853"/>
  <c r="BE19" i="6853"/>
  <c r="BF19" i="6853"/>
  <c r="BG19" i="6853"/>
  <c r="BH19" i="6853"/>
  <c r="BI19" i="6853"/>
  <c r="BJ19" i="6853"/>
  <c r="BK19" i="6853"/>
  <c r="BL19" i="6853"/>
  <c r="AI19" i="6853"/>
  <c r="AR23" i="6853"/>
  <c r="BD23" i="6853"/>
  <c r="AB26" i="6853"/>
  <c r="AL24" i="6853"/>
  <c r="AR24" i="6853"/>
  <c r="BD24" i="6853"/>
  <c r="AB27" i="6853"/>
  <c r="AC26" i="6853"/>
  <c r="AC27" i="6853"/>
  <c r="AL23" i="6853"/>
  <c r="AJ24" i="6853"/>
  <c r="BL14" i="6853"/>
  <c r="BK14" i="6853"/>
  <c r="BJ14" i="6853"/>
  <c r="BI14" i="6853"/>
  <c r="BH14" i="6853"/>
  <c r="BG14" i="6853"/>
  <c r="BF14" i="6853"/>
  <c r="BE14" i="6853"/>
  <c r="BD14" i="6853"/>
  <c r="BC14" i="6853"/>
  <c r="BB14" i="6853"/>
  <c r="BA14" i="6853"/>
  <c r="AV14" i="6853"/>
  <c r="AU14" i="6853"/>
  <c r="AT14" i="6853"/>
  <c r="AS14" i="6853"/>
  <c r="AR14" i="6853"/>
  <c r="AQ14" i="6853"/>
  <c r="AP14" i="6853"/>
  <c r="AO14" i="6853"/>
  <c r="AN14" i="6853"/>
  <c r="AM14" i="6853"/>
  <c r="AL14" i="6853"/>
  <c r="AK14" i="6853"/>
  <c r="AJ14" i="6853"/>
  <c r="AI14" i="6853"/>
  <c r="BL13" i="6853"/>
  <c r="BK13" i="6853"/>
  <c r="BJ13" i="6853"/>
  <c r="BI13" i="6853"/>
  <c r="BH13" i="6853"/>
  <c r="BG13" i="6853"/>
  <c r="BF13" i="6853"/>
  <c r="BE13" i="6853"/>
  <c r="BD13" i="6853"/>
  <c r="BC13" i="6853"/>
  <c r="BB13" i="6853"/>
  <c r="BA13" i="6853"/>
  <c r="AV13" i="6853"/>
  <c r="AU13" i="6853"/>
  <c r="AT13" i="6853"/>
  <c r="AS13" i="6853"/>
  <c r="AR13" i="6853"/>
  <c r="AQ13" i="6853"/>
  <c r="AP13" i="6853"/>
  <c r="AO13" i="6853"/>
  <c r="AN13" i="6853"/>
  <c r="AM13" i="6853"/>
  <c r="AL13" i="6853"/>
  <c r="AK13" i="6853"/>
  <c r="AJ13" i="6853"/>
  <c r="AI13" i="6853"/>
  <c r="BL9" i="6853"/>
  <c r="BK9" i="6853"/>
  <c r="BJ9" i="6853"/>
  <c r="BI9" i="6853"/>
  <c r="BH9" i="6853"/>
  <c r="BG9" i="6853"/>
  <c r="BF9" i="6853"/>
  <c r="BE9" i="6853"/>
  <c r="BD9" i="6853"/>
  <c r="BC9" i="6853"/>
  <c r="BB9" i="6853"/>
  <c r="BA9" i="6853"/>
  <c r="AV9" i="6853"/>
  <c r="AU9" i="6853"/>
  <c r="AT9" i="6853"/>
  <c r="AS9" i="6853"/>
  <c r="AR9" i="6853"/>
  <c r="AQ9" i="6853"/>
  <c r="AP9" i="6853"/>
  <c r="AO9" i="6853"/>
  <c r="AN9" i="6853"/>
  <c r="AM9" i="6853"/>
  <c r="AL9" i="6853"/>
  <c r="AK9" i="6853"/>
  <c r="AJ9" i="6853"/>
  <c r="AI9" i="6853"/>
  <c r="BL8" i="6853"/>
  <c r="BK8" i="6853"/>
  <c r="BJ8" i="6853"/>
  <c r="BI8" i="6853"/>
  <c r="BH8" i="6853"/>
  <c r="BG8" i="6853"/>
  <c r="BF8" i="6853"/>
  <c r="BE8" i="6853"/>
  <c r="BD8" i="6853"/>
  <c r="BC8" i="6853"/>
  <c r="BB8" i="6853"/>
  <c r="BA8" i="6853"/>
  <c r="AV8" i="6853"/>
  <c r="AU8" i="6853"/>
  <c r="AT8" i="6853"/>
  <c r="AS8" i="6853"/>
  <c r="AR8" i="6853"/>
  <c r="AQ8" i="6853"/>
  <c r="AP8" i="6853"/>
  <c r="AO8" i="6853"/>
  <c r="AN8" i="6853"/>
  <c r="AM8" i="6853"/>
  <c r="AL8" i="6853"/>
  <c r="AK8" i="6853"/>
  <c r="AJ8" i="6853"/>
  <c r="AI8" i="6853"/>
  <c r="AT24" i="6849"/>
  <c r="BB24" i="6849"/>
  <c r="AM23" i="6853"/>
  <c r="AM24" i="6853"/>
  <c r="AF8" i="6850"/>
  <c r="BA8" i="6850"/>
  <c r="AZ8" i="6850"/>
  <c r="AY8" i="6850"/>
  <c r="AX8" i="6850"/>
  <c r="AW8" i="6850"/>
  <c r="AQ8" i="6850"/>
  <c r="AP8" i="6850"/>
  <c r="AO8" i="6850"/>
  <c r="AN8" i="6850"/>
  <c r="AM8" i="6850"/>
  <c r="AL8" i="6850"/>
  <c r="AK8" i="6850"/>
  <c r="AJ8" i="6850"/>
  <c r="AI8" i="6850"/>
  <c r="AH8" i="6850"/>
  <c r="AG8" i="6850"/>
  <c r="X25" i="6851"/>
  <c r="X27" i="6851" s="1"/>
  <c r="W25" i="6851"/>
  <c r="W27" i="6851" s="1"/>
  <c r="V25" i="6851"/>
  <c r="V27" i="6851"/>
  <c r="U25" i="6851"/>
  <c r="U27" i="6851" s="1"/>
  <c r="T25" i="6851"/>
  <c r="T27" i="6851" s="1"/>
  <c r="S25" i="6851"/>
  <c r="S27" i="6851" s="1"/>
  <c r="R25" i="6851"/>
  <c r="R27" i="6851"/>
  <c r="Q25" i="6851"/>
  <c r="Q27" i="6851" s="1"/>
  <c r="P25" i="6851"/>
  <c r="P27" i="6851" s="1"/>
  <c r="O25" i="6851"/>
  <c r="O27" i="6851" s="1"/>
  <c r="N25" i="6851"/>
  <c r="N27" i="6851"/>
  <c r="X24" i="6851"/>
  <c r="X26" i="6851" s="1"/>
  <c r="W24" i="6851"/>
  <c r="W26" i="6851" s="1"/>
  <c r="V24" i="6851"/>
  <c r="V26" i="6851" s="1"/>
  <c r="U24" i="6851"/>
  <c r="U26" i="6851"/>
  <c r="T24" i="6851"/>
  <c r="T26" i="6851" s="1"/>
  <c r="S24" i="6851"/>
  <c r="S26" i="6851" s="1"/>
  <c r="R24" i="6851"/>
  <c r="R26" i="6851" s="1"/>
  <c r="Q24" i="6851"/>
  <c r="Q26" i="6851"/>
  <c r="P24" i="6851"/>
  <c r="P26" i="6851" s="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U18" i="6851" s="1"/>
  <c r="AT16" i="6851"/>
  <c r="AT18" i="6851" s="1"/>
  <c r="AS16" i="6851"/>
  <c r="AR16" i="6851"/>
  <c r="AQ16" i="6851"/>
  <c r="AP16" i="6851"/>
  <c r="AP18" i="6851" s="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 s="1"/>
  <c r="AE16" i="6851"/>
  <c r="N24" i="6851" s="1"/>
  <c r="N26" i="6851" s="1"/>
  <c r="AD16" i="6851"/>
  <c r="AD18" i="6851" s="1"/>
  <c r="AC16" i="6851"/>
  <c r="AZ15" i="6851"/>
  <c r="AZ19" i="6851"/>
  <c r="AY15" i="6851"/>
  <c r="AY19" i="6851" s="1"/>
  <c r="AX15" i="6851"/>
  <c r="AX19" i="6851"/>
  <c r="AW15" i="6851"/>
  <c r="AW19" i="6851" s="1"/>
  <c r="AV15" i="6851"/>
  <c r="AV19" i="6851"/>
  <c r="AU15" i="6851"/>
  <c r="AU19" i="6851" s="1"/>
  <c r="AT15" i="6851"/>
  <c r="AT19" i="6851"/>
  <c r="AS15" i="6851"/>
  <c r="AS19" i="6851" s="1"/>
  <c r="AR15" i="6851"/>
  <c r="AR18" i="6851" s="1"/>
  <c r="AR19" i="6851"/>
  <c r="AQ15" i="6851"/>
  <c r="AQ19" i="6851" s="1"/>
  <c r="AP15" i="6851"/>
  <c r="AP19" i="6851"/>
  <c r="AO15" i="6851"/>
  <c r="AO19" i="6851" s="1"/>
  <c r="AN15" i="6851"/>
  <c r="AN19" i="6851"/>
  <c r="AM15" i="6851"/>
  <c r="AM18" i="6851" s="1"/>
  <c r="AL15" i="6851"/>
  <c r="AL19" i="6851"/>
  <c r="AK15" i="6851"/>
  <c r="AK19" i="6851" s="1"/>
  <c r="AJ15" i="6851"/>
  <c r="AJ19" i="6851"/>
  <c r="AI15" i="6851"/>
  <c r="AI18" i="6851" s="1"/>
  <c r="AH15" i="6851"/>
  <c r="AH19" i="6851"/>
  <c r="AG15" i="6851"/>
  <c r="AG19" i="6851" s="1"/>
  <c r="AF15" i="6851"/>
  <c r="AF18" i="6851" s="1"/>
  <c r="AF19" i="6851"/>
  <c r="AE15" i="6851"/>
  <c r="AE19" i="6851" s="1"/>
  <c r="AD15" i="6851"/>
  <c r="AD19" i="6851"/>
  <c r="AC15" i="6851"/>
  <c r="AC19" i="6851" s="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G19" i="6851" s="1"/>
  <c r="F17" i="6851"/>
  <c r="E17" i="6851"/>
  <c r="D17" i="6851"/>
  <c r="I16" i="6851"/>
  <c r="H16" i="6851"/>
  <c r="G16" i="6851"/>
  <c r="F16" i="6851"/>
  <c r="E16" i="6851"/>
  <c r="E18" i="6851" s="1"/>
  <c r="D16" i="6851"/>
  <c r="D18" i="6851" s="1"/>
  <c r="I15" i="6851"/>
  <c r="I19" i="6851" s="1"/>
  <c r="H15" i="6851"/>
  <c r="H19" i="6851" s="1"/>
  <c r="G15" i="6851"/>
  <c r="F15" i="6851"/>
  <c r="F19" i="6851"/>
  <c r="E15" i="6851"/>
  <c r="E19" i="6851" s="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O18" i="6851"/>
  <c r="AS18" i="6851"/>
  <c r="AH18" i="6851"/>
  <c r="AL18" i="6851"/>
  <c r="AX18" i="6851"/>
  <c r="AE18" i="6851"/>
  <c r="AQ18" i="6851"/>
  <c r="AJ18" i="6851"/>
  <c r="AN18" i="6851"/>
  <c r="AV18" i="6851"/>
  <c r="AZ18" i="6851"/>
  <c r="G18" i="6851"/>
  <c r="I18" i="6851"/>
  <c r="F18" i="6851"/>
  <c r="AF13" i="6850"/>
  <c r="AG13" i="6850"/>
  <c r="AH13" i="6850"/>
  <c r="AI13" i="6850"/>
  <c r="AJ13" i="6850"/>
  <c r="AK13" i="6850"/>
  <c r="AL13" i="6850"/>
  <c r="AM13" i="6850"/>
  <c r="AN13" i="6850"/>
  <c r="AO13" i="6850"/>
  <c r="AP13" i="6850"/>
  <c r="AQ13" i="6850"/>
  <c r="AV13" i="6850"/>
  <c r="AW13" i="6850"/>
  <c r="AX13" i="6850"/>
  <c r="AY13" i="6850"/>
  <c r="AZ13" i="6850"/>
  <c r="BA13" i="6850"/>
  <c r="AF14" i="6850"/>
  <c r="AG14" i="6850"/>
  <c r="AH14" i="6850"/>
  <c r="AI14" i="6850"/>
  <c r="AJ14" i="6850"/>
  <c r="AK14" i="6850"/>
  <c r="AL14" i="6850"/>
  <c r="AM14" i="6850"/>
  <c r="AN14" i="6850"/>
  <c r="AO14" i="6850"/>
  <c r="AP14" i="6850"/>
  <c r="AQ14" i="6850"/>
  <c r="AV14" i="6850"/>
  <c r="AW14" i="6850"/>
  <c r="AX14" i="6850"/>
  <c r="AY14" i="6850"/>
  <c r="AZ14" i="6850"/>
  <c r="BA14" i="6850"/>
  <c r="AM23" i="6850"/>
  <c r="AY23" i="6850"/>
  <c r="AK24" i="6850"/>
  <c r="AQ24" i="6850"/>
  <c r="AJ24" i="6850"/>
  <c r="R39" i="6850"/>
  <c r="AL28" i="6850" s="1"/>
  <c r="AX23" i="6850"/>
  <c r="AV23" i="6850"/>
  <c r="AJ23" i="6850"/>
  <c r="O38" i="6850"/>
  <c r="X39" i="6850" l="1"/>
  <c r="AX28" i="6850" s="1"/>
  <c r="T39" i="6850"/>
  <c r="AP28" i="6850" s="1"/>
  <c r="H18" i="6851"/>
  <c r="AK18" i="6851"/>
  <c r="W39" i="6850"/>
  <c r="AV28" i="6850" s="1"/>
  <c r="AY18" i="6851"/>
  <c r="AG18" i="6851"/>
  <c r="AI19" i="6851"/>
  <c r="AM19" i="6851"/>
  <c r="AC18" i="6851"/>
  <c r="Y39" i="6850"/>
  <c r="AZ28" i="6850" s="1"/>
  <c r="AW18" i="6851"/>
  <c r="AF28" i="6850"/>
  <c r="AZ24" i="6850"/>
  <c r="AN24" i="6850"/>
  <c r="Q39" i="6850"/>
  <c r="AJ28" i="6850" s="1"/>
  <c r="S39" i="6850"/>
  <c r="AN28" i="6850" s="1"/>
  <c r="AT24" i="6850"/>
  <c r="AT28" i="6850"/>
  <c r="AY24" i="6849"/>
  <c r="X41" i="6850"/>
  <c r="P39" i="6850"/>
  <c r="AH28" i="6850" s="1"/>
  <c r="Y41" i="6850"/>
  <c r="W41" i="6850"/>
  <c r="U39" i="6850"/>
  <c r="U41" i="6850" s="1"/>
  <c r="AO24" i="6850"/>
  <c r="T41" i="6850"/>
  <c r="R41" i="6850"/>
  <c r="AI24" i="6850"/>
  <c r="AG24" i="6850"/>
  <c r="W30" i="6849"/>
  <c r="BA28" i="6849" s="1"/>
  <c r="V30" i="6849"/>
  <c r="AY28" i="6849" s="1"/>
  <c r="AR24" i="6849"/>
  <c r="R30" i="6849"/>
  <c r="AQ28" i="6849" s="1"/>
  <c r="T30" i="6849"/>
  <c r="AU28" i="6849" s="1"/>
  <c r="BH24" i="6849"/>
  <c r="Z30" i="6849"/>
  <c r="BG28" i="6849" s="1"/>
  <c r="Y30" i="6849"/>
  <c r="BE28" i="6849" s="1"/>
  <c r="BD24" i="6849"/>
  <c r="BC24" i="6849"/>
  <c r="X30" i="6849"/>
  <c r="BC28" i="6849" s="1"/>
  <c r="U30" i="6849"/>
  <c r="AW28" i="6849" s="1"/>
  <c r="AV24" i="6849"/>
  <c r="S30" i="6849"/>
  <c r="AS28" i="6849" s="1"/>
  <c r="AQ24" i="6849"/>
  <c r="Q30" i="6849"/>
  <c r="AO28" i="6849" s="1"/>
  <c r="AN24" i="6849"/>
  <c r="AL24" i="6849"/>
  <c r="P30" i="6849"/>
  <c r="AM28" i="6849" s="1"/>
  <c r="R27" i="6853"/>
  <c r="AO29" i="6853" s="1"/>
  <c r="X27" i="6853"/>
  <c r="AA27" i="6853"/>
  <c r="W27" i="6853"/>
  <c r="AY29" i="6853" s="1"/>
  <c r="T27" i="6853"/>
  <c r="AS29" i="6853" s="1"/>
  <c r="AP24" i="6853"/>
  <c r="Q27" i="6853"/>
  <c r="AM29" i="6853" s="1"/>
  <c r="P27" i="6853"/>
  <c r="AK29" i="6853" s="1"/>
  <c r="AI24" i="6853"/>
  <c r="Q37" i="6850"/>
  <c r="AF23" i="6850"/>
  <c r="AG23" i="6850"/>
  <c r="AO23" i="6850"/>
  <c r="O37" i="6850"/>
  <c r="O41" i="6850" s="1"/>
  <c r="AX27" i="6850"/>
  <c r="AF24" i="6850"/>
  <c r="S37" i="6850"/>
  <c r="AI23" i="6850"/>
  <c r="V41" i="6850"/>
  <c r="R38" i="6850"/>
  <c r="R40" i="6850" s="1"/>
  <c r="Y38" i="6850"/>
  <c r="AN23" i="6850"/>
  <c r="V38" i="6850"/>
  <c r="AT27" i="6850" s="1"/>
  <c r="Q38" i="6850"/>
  <c r="AJ27" i="6850" s="1"/>
  <c r="AV27" i="6850"/>
  <c r="W40" i="6850"/>
  <c r="P40" i="6850"/>
  <c r="AH27" i="6850"/>
  <c r="T38" i="6850"/>
  <c r="T40" i="6850" s="1"/>
  <c r="AH23" i="6850"/>
  <c r="X40" i="6850"/>
  <c r="U40" i="6850"/>
  <c r="AR27" i="6850"/>
  <c r="AP23" i="6850"/>
  <c r="AF27" i="6850"/>
  <c r="P31" i="6849"/>
  <c r="AU24" i="6849"/>
  <c r="AM24" i="6849"/>
  <c r="BG24" i="6849"/>
  <c r="Q28" i="6849"/>
  <c r="T29" i="6849"/>
  <c r="AU27" i="6849" s="1"/>
  <c r="R29" i="6849"/>
  <c r="AQ27" i="6849" s="1"/>
  <c r="BA24" i="6849"/>
  <c r="AO24" i="6849"/>
  <c r="S28" i="6849"/>
  <c r="U29" i="6849"/>
  <c r="AW27" i="6849" s="1"/>
  <c r="X29" i="6849"/>
  <c r="BC27" i="6849" s="1"/>
  <c r="Z29" i="6849"/>
  <c r="BE27" i="6849"/>
  <c r="W29" i="6849"/>
  <c r="BA27" i="6849" s="1"/>
  <c r="AP23" i="6853"/>
  <c r="BB23" i="6853"/>
  <c r="BL24" i="6853"/>
  <c r="AN23" i="6853"/>
  <c r="AJ23" i="6853"/>
  <c r="BC23" i="6853"/>
  <c r="BH24" i="6853"/>
  <c r="AO24" i="6853"/>
  <c r="T26" i="6853"/>
  <c r="AI23" i="6853"/>
  <c r="AU23" i="6853"/>
  <c r="P26" i="6853"/>
  <c r="AK28" i="6853" s="1"/>
  <c r="AK23" i="6853"/>
  <c r="AU24" i="6853"/>
  <c r="AO23" i="6853"/>
  <c r="AK24" i="6853"/>
  <c r="BH23" i="6853"/>
  <c r="BG29" i="6853"/>
  <c r="S26" i="6853"/>
  <c r="AQ28" i="6853" s="1"/>
  <c r="AQ23" i="6853"/>
  <c r="AV23" i="6853"/>
  <c r="R26" i="6853"/>
  <c r="AO28" i="6853" s="1"/>
  <c r="U26" i="6853"/>
  <c r="AU28" i="6853" s="1"/>
  <c r="AS24" i="6853"/>
  <c r="AS23" i="6853"/>
  <c r="AA29" i="6853"/>
  <c r="BF23" i="6853"/>
  <c r="Z27" i="6853"/>
  <c r="BE29" i="6853" s="1"/>
  <c r="AA26" i="6853"/>
  <c r="BG28" i="6853" s="1"/>
  <c r="S27" i="6853"/>
  <c r="AQ29" i="6853" s="1"/>
  <c r="BI23" i="6853"/>
  <c r="AN24" i="6853"/>
  <c r="V27" i="6853"/>
  <c r="W26" i="6853"/>
  <c r="AY28" i="6853" s="1"/>
  <c r="AT23" i="6853"/>
  <c r="BE23" i="6853"/>
  <c r="BG24" i="6853"/>
  <c r="BG23" i="6853"/>
  <c r="AV24" i="6853"/>
  <c r="Q26" i="6853"/>
  <c r="AM28" i="6853" s="1"/>
  <c r="AQ24" i="6853"/>
  <c r="Y26" i="6853"/>
  <c r="BC28" i="6853" s="1"/>
  <c r="BA24" i="6853"/>
  <c r="Z26" i="6853"/>
  <c r="BE28" i="6853" s="1"/>
  <c r="BJ24" i="6853"/>
  <c r="Q25" i="6853"/>
  <c r="BK29" i="6853"/>
  <c r="AT24" i="6853"/>
  <c r="BA29" i="6853"/>
  <c r="BL23" i="6853"/>
  <c r="U27" i="6853"/>
  <c r="AU29" i="6853" s="1"/>
  <c r="T25" i="6853"/>
  <c r="BE24" i="6853"/>
  <c r="V26" i="6853"/>
  <c r="S25" i="6853"/>
  <c r="Y27" i="6853"/>
  <c r="BC29" i="6853" s="1"/>
  <c r="BC24" i="6853"/>
  <c r="X26" i="6853"/>
  <c r="BA28" i="6853" s="1"/>
  <c r="BA23" i="6853"/>
  <c r="BI24" i="6853"/>
  <c r="BK24" i="6853"/>
  <c r="BK23" i="6853"/>
  <c r="BK28" i="6853"/>
  <c r="BJ23" i="6853"/>
  <c r="BI28" i="6853"/>
  <c r="BI29" i="6853"/>
  <c r="Z32" i="6849" l="1"/>
  <c r="R29" i="6853"/>
  <c r="R32" i="6849"/>
  <c r="Q41" i="6850"/>
  <c r="T32" i="6849"/>
  <c r="S41" i="6850"/>
  <c r="P41" i="6850"/>
  <c r="W32" i="6849"/>
  <c r="Y32" i="6849"/>
  <c r="Y31" i="6849"/>
  <c r="U32" i="6849"/>
  <c r="V32" i="6849"/>
  <c r="AR28" i="6850"/>
  <c r="S40" i="6850"/>
  <c r="V40" i="6850"/>
  <c r="X32" i="6849"/>
  <c r="Q32" i="6849"/>
  <c r="P32" i="6849"/>
  <c r="O32" i="6849"/>
  <c r="S32" i="6849"/>
  <c r="W29" i="6853"/>
  <c r="V29" i="6853"/>
  <c r="O40" i="6850"/>
  <c r="Q40" i="6850"/>
  <c r="AL27" i="6850"/>
  <c r="AZ27" i="6850"/>
  <c r="Y40" i="6850"/>
  <c r="AP27" i="6850"/>
  <c r="X31" i="6849"/>
  <c r="Q31" i="6849"/>
  <c r="T31" i="6849"/>
  <c r="W31" i="6849"/>
  <c r="Z31" i="6849"/>
  <c r="U31" i="6849"/>
  <c r="BG27" i="6849"/>
  <c r="S31" i="6849"/>
  <c r="R31" i="6849"/>
  <c r="V31" i="6849"/>
  <c r="U28" i="6853"/>
  <c r="P28" i="6853"/>
  <c r="R28" i="6853"/>
  <c r="P29" i="6853"/>
  <c r="AA28" i="6853"/>
  <c r="Y29" i="6853"/>
  <c r="W28" i="6853"/>
  <c r="Y28" i="6853"/>
  <c r="Z29" i="6853"/>
  <c r="Z28" i="6853"/>
  <c r="S28" i="6853"/>
  <c r="S29" i="6853"/>
  <c r="AW28" i="6853"/>
  <c r="V28" i="6853"/>
  <c r="T28" i="6853"/>
  <c r="T29" i="6853"/>
  <c r="AC28" i="6853"/>
  <c r="AC29" i="6853"/>
  <c r="Q28" i="6853"/>
  <c r="Q29" i="6853"/>
  <c r="X29" i="6853"/>
  <c r="X28" i="6853"/>
  <c r="AB29" i="6853"/>
  <c r="AB28" i="6853"/>
  <c r="U29" i="68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R31" authorId="0" shapeId="0" xr:uid="{00000000-0006-0000-03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35" authorId="0" shapeId="0" xr:uid="{00000000-0006-0000-04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44" authorId="0" shapeId="0" xr:uid="{00000000-0006-0000-05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P30" authorId="0" shapeId="0" xr:uid="{00000000-0006-0000-07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<sst xmlns="http://schemas.openxmlformats.org/spreadsheetml/2006/main" count="722" uniqueCount="124">
  <si>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</si>
  <si>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</si>
  <si>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</si>
  <si>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</si>
  <si>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</si>
  <si>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</si>
  <si>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</si>
  <si>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</si>
  <si>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</si>
  <si>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</si>
  <si>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-</t>
  </si>
  <si>
    <t>前年対比</t>
  </si>
  <si>
    <t>平年対比</t>
  </si>
  <si>
    <t>園　試</t>
  </si>
  <si>
    <t>6/23～</t>
  </si>
  <si>
    <t>7/ 3～</t>
  </si>
  <si>
    <t>7/13～</t>
  </si>
  <si>
    <t>7/23～</t>
  </si>
  <si>
    <t>8/ 2～</t>
  </si>
  <si>
    <t>8/12～</t>
  </si>
  <si>
    <t>8/22～</t>
  </si>
  <si>
    <t>7/2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</si>
  <si>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</si>
  <si>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</si>
  <si>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</si>
  <si>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</si>
  <si>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</si>
  <si>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</si>
  <si>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</si>
  <si>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</si>
  <si>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</si>
  <si>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</si>
  <si>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</si>
  <si>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</si>
  <si>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</si>
  <si>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平年</t>
  </si>
  <si>
    <t>郡　家</t>
  </si>
  <si>
    <t>10月21日</t>
  </si>
  <si>
    <t>11月4日</t>
  </si>
  <si>
    <t>11月14日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</si>
  <si>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</si>
  <si>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</si>
  <si>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</si>
  <si>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</si>
  <si>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</si>
  <si>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</si>
  <si>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</si>
  <si>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河　原</t>
  </si>
  <si>
    <t>平  　年</t>
  </si>
  <si>
    <t>富</t>
  </si>
  <si>
    <t>会　見</t>
  </si>
  <si>
    <t>9/ 1～</t>
  </si>
  <si>
    <t>9/11～</t>
  </si>
  <si>
    <t>9/21～</t>
  </si>
  <si>
    <t>10/ 1～</t>
  </si>
  <si>
    <t>10/11～</t>
  </si>
  <si>
    <t>10/21～</t>
  </si>
  <si>
    <t>11/4～</t>
  </si>
  <si>
    <t>9/20</t>
  </si>
  <si>
    <t>9/30</t>
  </si>
  <si>
    <t>10/10</t>
  </si>
  <si>
    <t>10/20</t>
  </si>
  <si>
    <t>11/3</t>
  </si>
  <si>
    <t>11/13</t>
  </si>
  <si>
    <t>有</t>
  </si>
  <si>
    <t>平均値</t>
  </si>
  <si>
    <t>　前年値　園芸試験場のみの前年値</t>
  </si>
  <si>
    <t>　平年値　園芸試験場（平成２１年～平成２９年）の平年値（９年間）</t>
  </si>
  <si>
    <t>本年</t>
  </si>
  <si>
    <t>前年</t>
  </si>
  <si>
    <t>日</t>
  </si>
  <si>
    <t>前年比</t>
    <phoneticPr fontId="12"/>
  </si>
  <si>
    <t>平年比</t>
    <phoneticPr fontId="12"/>
  </si>
  <si>
    <t>前年比</t>
    <rPh sb="1" eb="2">
      <t>ネン</t>
    </rPh>
    <phoneticPr fontId="12"/>
  </si>
  <si>
    <t>平年比</t>
    <rPh sb="1" eb="2">
      <t>ネン</t>
    </rPh>
    <phoneticPr fontId="12"/>
  </si>
  <si>
    <t>平成３０年度　輝太郎作況調査園の果実発育調査結果</t>
    <phoneticPr fontId="12"/>
  </si>
  <si>
    <t>×</t>
    <phoneticPr fontId="12"/>
  </si>
  <si>
    <t>×</t>
    <phoneticPr fontId="12"/>
  </si>
  <si>
    <t>データ入力</t>
    <rPh sb="3" eb="5">
      <t>ニュウリョク</t>
    </rPh>
    <phoneticPr fontId="12"/>
  </si>
  <si>
    <t xml:space="preserve">データ入力 </t>
    <rPh sb="3" eb="5">
      <t>ニュウリョク</t>
    </rPh>
    <phoneticPr fontId="12"/>
  </si>
  <si>
    <t xml:space="preserve"> </t>
    <phoneticPr fontId="12"/>
  </si>
  <si>
    <t>園　試</t>
    <rPh sb="0" eb="1">
      <t>エン</t>
    </rPh>
    <rPh sb="2" eb="3">
      <t>シ</t>
    </rPh>
    <phoneticPr fontId="12"/>
  </si>
  <si>
    <t>西</t>
    <phoneticPr fontId="12"/>
  </si>
  <si>
    <t>条</t>
    <phoneticPr fontId="12"/>
  </si>
  <si>
    <t>園　試</t>
    <rPh sb="0" eb="1">
      <t>エン</t>
    </rPh>
    <rPh sb="2" eb="3">
      <t>シ</t>
    </rPh>
    <phoneticPr fontId="12"/>
  </si>
  <si>
    <t>【注記】 １．各地区における平年値は以下のとおりとした。　</t>
    <rPh sb="7" eb="10">
      <t>カクチク</t>
    </rPh>
    <rPh sb="14" eb="17">
      <t>ヘイネンチ</t>
    </rPh>
    <rPh sb="18" eb="20">
      <t>イカ</t>
    </rPh>
    <phoneticPr fontId="12"/>
  </si>
  <si>
    <t>園　試</t>
    <rPh sb="0" eb="1">
      <t>エン</t>
    </rPh>
    <rPh sb="2" eb="3">
      <t>シ</t>
    </rPh>
    <phoneticPr fontId="12"/>
  </si>
  <si>
    <t>【注記】１．平年値は以下のとおりとした。</t>
    <rPh sb="1" eb="3">
      <t>チュウキ</t>
    </rPh>
    <rPh sb="6" eb="8">
      <t>ヘイネン</t>
    </rPh>
    <rPh sb="8" eb="9">
      <t>チ</t>
    </rPh>
    <rPh sb="10" eb="12">
      <t>イカ</t>
    </rPh>
    <phoneticPr fontId="12"/>
  </si>
  <si>
    <t>【注記】 １．各地区における平年値は以下のとおりとした。</t>
    <rPh sb="7" eb="10">
      <t>カクチク</t>
    </rPh>
    <rPh sb="14" eb="17">
      <t>ヘイネンチ</t>
    </rPh>
    <rPh sb="18" eb="20">
      <t>イカ</t>
    </rPh>
    <phoneticPr fontId="12"/>
  </si>
  <si>
    <t>　２．鳥取から河原へ平成３０年より作況調査地区を変更。</t>
    <phoneticPr fontId="12"/>
  </si>
  <si>
    <r>
      <t>園　試</t>
    </r>
    <r>
      <rPr>
        <vertAlign val="superscript"/>
        <sz val="11"/>
        <rFont val="ＭＳ Ｐ明朝"/>
        <family val="1"/>
        <charset val="128"/>
      </rPr>
      <t>注２</t>
    </r>
    <rPh sb="3" eb="4">
      <t>チュウ</t>
    </rPh>
    <phoneticPr fontId="12"/>
  </si>
  <si>
    <r>
      <t>園　試</t>
    </r>
    <r>
      <rPr>
        <vertAlign val="superscript"/>
        <sz val="11"/>
        <rFont val="ＭＳ Ｐ明朝"/>
        <family val="1"/>
        <charset val="128"/>
      </rPr>
      <t>注３</t>
    </r>
    <rPh sb="3" eb="4">
      <t>チュウ</t>
    </rPh>
    <phoneticPr fontId="12"/>
  </si>
  <si>
    <t>　　 令和４年度の数値は参考値扱いとし、平均値には含めない。</t>
    <rPh sb="3" eb="5">
      <t>レイワ</t>
    </rPh>
    <rPh sb="6" eb="8">
      <t>ネンド</t>
    </rPh>
    <rPh sb="25" eb="26">
      <t>フク</t>
    </rPh>
    <phoneticPr fontId="12"/>
  </si>
  <si>
    <t>　３．園試本場については霜害の為、要領の基準に満たない長さの結果母枝も使用していることから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17" eb="19">
      <t>ヨウリョウ</t>
    </rPh>
    <rPh sb="20" eb="22">
      <t>キジュン</t>
    </rPh>
    <rPh sb="23" eb="24">
      <t>ミ</t>
    </rPh>
    <rPh sb="27" eb="28">
      <t>ナガ</t>
    </rPh>
    <rPh sb="30" eb="32">
      <t>ケッカ</t>
    </rPh>
    <rPh sb="32" eb="33">
      <t>ハハ</t>
    </rPh>
    <rPh sb="33" eb="34">
      <t>エダ</t>
    </rPh>
    <rPh sb="35" eb="37">
      <t>シヨウ</t>
    </rPh>
    <phoneticPr fontId="12"/>
  </si>
  <si>
    <t>　長さの結果母枝も使用していることから、R4年度の数値は参考値扱いとし、平均値には含めない。</t>
    <rPh sb="22" eb="23">
      <t>ネン</t>
    </rPh>
    <rPh sb="23" eb="24">
      <t>ド</t>
    </rPh>
    <rPh sb="41" eb="42">
      <t>フク</t>
    </rPh>
    <phoneticPr fontId="12"/>
  </si>
  <si>
    <t>　　　長さの結果母枝も使用していることから、令和4年度の数値は参考値扱いとし、平均値には含めない。</t>
    <rPh sb="22" eb="24">
      <t>レイワ</t>
    </rPh>
    <rPh sb="25" eb="27">
      <t>ネンド</t>
    </rPh>
    <rPh sb="44" eb="45">
      <t>フク</t>
    </rPh>
    <phoneticPr fontId="12"/>
  </si>
  <si>
    <t>　　２．園試本場については霜害の為、調査樹の一部を変更するとともに、要領の基準に満たない</t>
    <rPh sb="4" eb="5">
      <t>エン</t>
    </rPh>
    <rPh sb="5" eb="6">
      <t>シ</t>
    </rPh>
    <rPh sb="6" eb="8">
      <t>ホンバ</t>
    </rPh>
    <rPh sb="13" eb="15">
      <t>ソウガイ</t>
    </rPh>
    <rPh sb="16" eb="17">
      <t>タメ</t>
    </rPh>
    <rPh sb="22" eb="24">
      <t>イチブ</t>
    </rPh>
    <rPh sb="25" eb="27">
      <t>ヘンコウ</t>
    </rPh>
    <phoneticPr fontId="12"/>
  </si>
  <si>
    <t>試験地：令和５年度で調査終了</t>
    <rPh sb="0" eb="3">
      <t>シケンチ</t>
    </rPh>
    <rPh sb="4" eb="6">
      <t>レイワ</t>
    </rPh>
    <rPh sb="7" eb="9">
      <t>ネンド</t>
    </rPh>
    <rPh sb="10" eb="12">
      <t>チョウサ</t>
    </rPh>
    <rPh sb="12" eb="14">
      <t>シュウリョウ</t>
    </rPh>
    <phoneticPr fontId="12"/>
  </si>
  <si>
    <t>　２．園試本場については霜害の為、調査樹の一部を変更するとともに、要領の基準に満たない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21" eb="23">
      <t>イチブ</t>
    </rPh>
    <rPh sb="24" eb="26">
      <t>ヘンコウ</t>
    </rPh>
    <phoneticPr fontId="12"/>
  </si>
  <si>
    <t>　　　　　試験地：令和５年度で調査終了</t>
    <rPh sb="5" eb="8">
      <t>シケンチ</t>
    </rPh>
    <rPh sb="9" eb="11">
      <t>レイワ</t>
    </rPh>
    <rPh sb="12" eb="14">
      <t>ネンド</t>
    </rPh>
    <rPh sb="15" eb="17">
      <t>チョウサ</t>
    </rPh>
    <rPh sb="17" eb="19">
      <t>シュウリョウ</t>
    </rPh>
    <phoneticPr fontId="12"/>
  </si>
  <si>
    <t>河原</t>
    <rPh sb="0" eb="2">
      <t>カワハラ</t>
    </rPh>
    <phoneticPr fontId="12"/>
  </si>
  <si>
    <t>平年比</t>
    <rPh sb="0" eb="2">
      <t>ヘイネン</t>
    </rPh>
    <rPh sb="2" eb="3">
      <t>ヒ</t>
    </rPh>
    <phoneticPr fontId="12"/>
  </si>
  <si>
    <t>　　　　　河原：平成29年～令和6年の平均値（8年間）</t>
    <phoneticPr fontId="12"/>
  </si>
  <si>
    <t>　　　　　会見：平成27年～令和6年の平均値（１０年間）</t>
    <phoneticPr fontId="12"/>
  </si>
  <si>
    <t>　　　  　園試：平成28年～令和6年の平均値（8年間）　※令和４年度を除く</t>
    <rPh sb="5" eb="6">
      <t>エン</t>
    </rPh>
    <rPh sb="6" eb="7">
      <t>シ</t>
    </rPh>
    <phoneticPr fontId="12"/>
  </si>
  <si>
    <t>令和７年度　富有作況調査園の果実発育調査結果</t>
    <rPh sb="0" eb="1">
      <t>レイ</t>
    </rPh>
    <rPh sb="1" eb="2">
      <t>ワ</t>
    </rPh>
    <phoneticPr fontId="12"/>
  </si>
  <si>
    <t>八　東</t>
    <rPh sb="0" eb="1">
      <t>ハチ</t>
    </rPh>
    <rPh sb="2" eb="3">
      <t>ヒガシ</t>
    </rPh>
    <phoneticPr fontId="12"/>
  </si>
  <si>
    <t>-</t>
    <phoneticPr fontId="12"/>
  </si>
  <si>
    <t>令和７年度　西条作況調査園の果実発育調査結果</t>
    <rPh sb="0" eb="1">
      <t>レイ</t>
    </rPh>
    <rPh sb="1" eb="2">
      <t>ワ</t>
    </rPh>
    <phoneticPr fontId="12"/>
  </si>
  <si>
    <t>八東：令和元年～令和５年の平均値（５年間）※令和６年調査無し</t>
    <rPh sb="3" eb="5">
      <t>レイワ</t>
    </rPh>
    <rPh sb="5" eb="7">
      <t>ガンネン</t>
    </rPh>
    <rPh sb="8" eb="10">
      <t>レイワ</t>
    </rPh>
    <rPh sb="11" eb="12">
      <t>ネン</t>
    </rPh>
    <rPh sb="13" eb="16">
      <t>ヘイキンチ</t>
    </rPh>
    <rPh sb="18" eb="20">
      <t>ネンカン</t>
    </rPh>
    <rPh sb="22" eb="24">
      <t>レイワ</t>
    </rPh>
    <rPh sb="25" eb="26">
      <t>ネン</t>
    </rPh>
    <rPh sb="26" eb="28">
      <t>チョウサ</t>
    </rPh>
    <rPh sb="28" eb="29">
      <t>ナ</t>
    </rPh>
    <phoneticPr fontId="12"/>
  </si>
  <si>
    <t>園試：平成２８年～令和６年の平均値　令和４年を除く（８年間）</t>
    <rPh sb="0" eb="1">
      <t>シ</t>
    </rPh>
    <phoneticPr fontId="12"/>
  </si>
  <si>
    <t>群家：平成２７年～令和６年の平均値（１０年間）</t>
    <rPh sb="0" eb="2">
      <t>グンイエ</t>
    </rPh>
    <rPh sb="3" eb="5">
      <t>ヘイセイ</t>
    </rPh>
    <rPh sb="7" eb="8">
      <t>ネン</t>
    </rPh>
    <rPh sb="9" eb="11">
      <t>レイワ</t>
    </rPh>
    <rPh sb="12" eb="13">
      <t>ネン</t>
    </rPh>
    <rPh sb="14" eb="17">
      <t>ヘイキンチ</t>
    </rPh>
    <rPh sb="20" eb="22">
      <t>ネンカン</t>
    </rPh>
    <phoneticPr fontId="12"/>
  </si>
  <si>
    <t>　　　　　　　　　会見　：平成３０年～令和６年分（７年間）</t>
    <rPh sb="9" eb="11">
      <t>アイミ</t>
    </rPh>
    <phoneticPr fontId="12"/>
  </si>
  <si>
    <t>　　　　　　　　　園試　：平成２８年～令和６年の平均値　令和４年を除く（８年間）</t>
    <rPh sb="9" eb="10">
      <t>エン</t>
    </rPh>
    <rPh sb="10" eb="11">
      <t>シ</t>
    </rPh>
    <phoneticPr fontId="12"/>
  </si>
  <si>
    <t>　　　　　　　　　河原　：平成２７年～令和６年の平均値（１０年間）</t>
    <rPh sb="9" eb="11">
      <t>カワハラ</t>
    </rPh>
    <rPh sb="13" eb="15">
      <t>ヘイセイ</t>
    </rPh>
    <rPh sb="17" eb="18">
      <t>ネン</t>
    </rPh>
    <rPh sb="19" eb="21">
      <t>レイワ</t>
    </rPh>
    <rPh sb="22" eb="23">
      <t>ネン</t>
    </rPh>
    <rPh sb="24" eb="27">
      <t>ヘイキンチ</t>
    </rPh>
    <rPh sb="30" eb="32">
      <t>ネンカン</t>
    </rPh>
    <phoneticPr fontId="12"/>
  </si>
  <si>
    <t>令和７年度　輝太郎作況調査園の果実発育調査結果</t>
    <rPh sb="0" eb="1">
      <t>レイ</t>
    </rPh>
    <rPh sb="1" eb="2">
      <t>ワ</t>
    </rPh>
    <phoneticPr fontId="12"/>
  </si>
  <si>
    <t>6月23日</t>
    <phoneticPr fontId="12"/>
  </si>
  <si>
    <t>7月13日</t>
    <phoneticPr fontId="12"/>
  </si>
  <si>
    <t>平年並み</t>
    <rPh sb="0" eb="3">
      <t>ヘイネンナ</t>
    </rPh>
    <phoneticPr fontId="12"/>
  </si>
  <si>
    <t>1日遅い</t>
    <rPh sb="1" eb="2">
      <t>カ</t>
    </rPh>
    <rPh sb="2" eb="3">
      <t>オソ</t>
    </rPh>
    <phoneticPr fontId="12"/>
  </si>
  <si>
    <t>2日遅い</t>
    <rPh sb="1" eb="3">
      <t>ニチオソ</t>
    </rPh>
    <phoneticPr fontId="12"/>
  </si>
  <si>
    <t>5日遅い</t>
    <rPh sb="1" eb="3">
      <t>ニチオソ</t>
    </rPh>
    <phoneticPr fontId="12"/>
  </si>
  <si>
    <t>6日遅い</t>
    <rPh sb="1" eb="3">
      <t>ニチオソ</t>
    </rPh>
    <phoneticPr fontId="12"/>
  </si>
  <si>
    <t>1日遅い</t>
    <rPh sb="1" eb="2">
      <t>ニチ</t>
    </rPh>
    <rPh sb="2" eb="3">
      <t>オソ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</si>
</sst>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3" formatCode="0.00_ "/>
    <numFmt numFmtId="185" formatCode="_ * #,##0_ ;_ * \-#,##0_ ;_ * &quot;-&quot;?_ ;_ @_ "/>
    <numFmt numFmtId="186" formatCode="#,##0.0_ "/>
  </numFmts>
  <fonts count="20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1"/>
      <color theme="0" tint="-0.1499984740745262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vertAlign val="superscript"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38" fontId="8" fillId="0" borderId="0" applyFont="0" applyFill="0" applyBorder="0" applyAlignment="0" applyProtection="0"/>
    <xf numFmtId="0" fontId="11" fillId="0" borderId="0">
      <alignment vertical="center"/>
    </xf>
    <xf numFmtId="0" fontId="8" fillId="0" borderId="0"/>
    <xf numFmtId="176" fontId="9" fillId="0" borderId="0"/>
    <xf numFmtId="0" fontId="9" fillId="0" borderId="0"/>
  </cellStyleXfs>
  <cellXfs count="257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79" fontId="0" fillId="0" borderId="5" xfId="0" applyNumberForma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/>
    <xf numFmtId="0" fontId="2" fillId="0" borderId="0" xfId="0" applyFont="1"/>
    <xf numFmtId="177" fontId="1" fillId="0" borderId="0" xfId="0" applyNumberFormat="1" applyFont="1"/>
    <xf numFmtId="177" fontId="2" fillId="0" borderId="0" xfId="0" applyNumberFormat="1" applyFont="1"/>
    <xf numFmtId="179" fontId="2" fillId="0" borderId="0" xfId="5" applyNumberFormat="1" applyFont="1" applyAlignment="1">
      <alignment horizontal="left"/>
    </xf>
    <xf numFmtId="0" fontId="1" fillId="0" borderId="3" xfId="0" applyFont="1" applyBorder="1" applyAlignment="1">
      <alignment horizontal="center" shrinkToFit="1"/>
    </xf>
    <xf numFmtId="0" fontId="2" fillId="0" borderId="4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centerContinuous"/>
    </xf>
    <xf numFmtId="0" fontId="1" fillId="0" borderId="4" xfId="0" applyFont="1" applyBorder="1" applyAlignment="1">
      <alignment shrinkToFit="1"/>
    </xf>
    <xf numFmtId="0" fontId="1" fillId="0" borderId="20" xfId="0" applyFont="1" applyBorder="1"/>
    <xf numFmtId="180" fontId="1" fillId="0" borderId="0" xfId="0" applyNumberFormat="1" applyFont="1" applyAlignment="1">
      <alignment horizontal="centerContinuous"/>
    </xf>
    <xf numFmtId="180" fontId="1" fillId="0" borderId="0" xfId="0" applyNumberFormat="1" applyFont="1"/>
    <xf numFmtId="180" fontId="1" fillId="0" borderId="0" xfId="0" applyNumberFormat="1" applyFont="1" applyAlignment="1">
      <alignment horizontal="left"/>
    </xf>
    <xf numFmtId="0" fontId="1" fillId="0" borderId="23" xfId="0" applyFont="1" applyBorder="1" applyAlignment="1">
      <alignment horizontal="centerContinuous"/>
    </xf>
    <xf numFmtId="0" fontId="1" fillId="0" borderId="6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77" fontId="2" fillId="0" borderId="25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78" fontId="1" fillId="0" borderId="17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2" xfId="0" applyNumberFormat="1" applyFont="1" applyBorder="1" applyAlignment="1">
      <alignment horizontal="right"/>
    </xf>
    <xf numFmtId="180" fontId="2" fillId="0" borderId="14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4" xfId="0" applyNumberFormat="1" applyFont="1" applyBorder="1" applyAlignment="1">
      <alignment horizontal="right"/>
    </xf>
    <xf numFmtId="0" fontId="1" fillId="0" borderId="6" xfId="0" applyFont="1" applyBorder="1" applyAlignment="1">
      <alignment shrinkToFit="1"/>
    </xf>
    <xf numFmtId="177" fontId="2" fillId="0" borderId="18" xfId="0" applyNumberFormat="1" applyFont="1" applyBorder="1" applyAlignment="1">
      <alignment horizontal="right"/>
    </xf>
    <xf numFmtId="56" fontId="1" fillId="0" borderId="6" xfId="0" applyNumberFormat="1" applyFont="1" applyBorder="1"/>
    <xf numFmtId="56" fontId="1" fillId="0" borderId="0" xfId="0" applyNumberFormat="1" applyFont="1"/>
    <xf numFmtId="177" fontId="2" fillId="0" borderId="27" xfId="0" applyNumberFormat="1" applyFont="1" applyBorder="1" applyAlignment="1">
      <alignment horizontal="right"/>
    </xf>
    <xf numFmtId="0" fontId="1" fillId="0" borderId="7" xfId="0" applyFont="1" applyBorder="1" applyAlignment="1">
      <alignment shrinkToFit="1"/>
    </xf>
    <xf numFmtId="0" fontId="1" fillId="0" borderId="13" xfId="0" applyFont="1" applyBorder="1" applyAlignment="1">
      <alignment shrinkToFit="1"/>
    </xf>
    <xf numFmtId="56" fontId="1" fillId="0" borderId="0" xfId="0" applyNumberFormat="1" applyFont="1" applyAlignment="1">
      <alignment horizontal="center" vertical="center" shrinkToFit="1"/>
    </xf>
    <xf numFmtId="179" fontId="0" fillId="0" borderId="0" xfId="0" applyNumberFormat="1" applyAlignment="1">
      <alignment shrinkToFit="1"/>
    </xf>
    <xf numFmtId="179" fontId="1" fillId="0" borderId="0" xfId="0" applyNumberFormat="1" applyFont="1" applyAlignment="1">
      <alignment shrinkToFit="1"/>
    </xf>
    <xf numFmtId="180" fontId="13" fillId="0" borderId="11" xfId="0" applyNumberFormat="1" applyFont="1" applyBorder="1" applyAlignment="1">
      <alignment horizontal="right"/>
    </xf>
    <xf numFmtId="181" fontId="14" fillId="0" borderId="16" xfId="0" applyNumberFormat="1" applyFont="1" applyBorder="1" applyAlignment="1">
      <alignment horizontal="right"/>
    </xf>
    <xf numFmtId="181" fontId="14" fillId="0" borderId="17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8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7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/>
    <xf numFmtId="0" fontId="1" fillId="0" borderId="10" xfId="0" applyFont="1" applyBorder="1" applyAlignment="1">
      <alignment shrinkToFit="1"/>
    </xf>
    <xf numFmtId="0" fontId="1" fillId="0" borderId="13" xfId="0" applyFont="1" applyBorder="1" applyAlignment="1">
      <alignment horizontal="center" shrinkToFit="1"/>
    </xf>
    <xf numFmtId="180" fontId="2" fillId="0" borderId="16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17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4" xfId="0" applyNumberFormat="1" applyFont="1" applyBorder="1" applyAlignment="1">
      <alignment horizontal="right"/>
    </xf>
    <xf numFmtId="176" fontId="1" fillId="0" borderId="0" xfId="0" applyNumberFormat="1" applyFont="1" applyAlignment="1">
      <alignment shrinkToFit="1"/>
    </xf>
    <xf numFmtId="177" fontId="1" fillId="0" borderId="0" xfId="0" applyNumberFormat="1" applyFont="1" applyAlignment="1">
      <alignment shrinkToFit="1"/>
    </xf>
    <xf numFmtId="0" fontId="2" fillId="0" borderId="0" xfId="0" applyFont="1" applyAlignment="1">
      <alignment shrinkToFit="1"/>
    </xf>
    <xf numFmtId="180" fontId="2" fillId="0" borderId="29" xfId="0" applyNumberFormat="1" applyFont="1" applyBorder="1" applyAlignment="1">
      <alignment horizontal="right"/>
    </xf>
    <xf numFmtId="43" fontId="1" fillId="0" borderId="0" xfId="0" applyNumberFormat="1" applyFont="1"/>
    <xf numFmtId="179" fontId="1" fillId="0" borderId="0" xfId="0" applyNumberFormat="1" applyFont="1"/>
    <xf numFmtId="0" fontId="1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6" fontId="7" fillId="0" borderId="0" xfId="4" applyFont="1"/>
    <xf numFmtId="0" fontId="1" fillId="0" borderId="0" xfId="0" applyFont="1" applyAlignment="1">
      <alignment horizontal="centerContinuous"/>
    </xf>
    <xf numFmtId="182" fontId="1" fillId="0" borderId="0" xfId="0" applyNumberFormat="1" applyFont="1"/>
    <xf numFmtId="176" fontId="1" fillId="0" borderId="0" xfId="0" applyNumberFormat="1" applyFont="1"/>
    <xf numFmtId="180" fontId="2" fillId="0" borderId="31" xfId="0" applyNumberFormat="1" applyFont="1" applyBorder="1" applyAlignment="1">
      <alignment horizontal="right"/>
    </xf>
    <xf numFmtId="56" fontId="1" fillId="0" borderId="32" xfId="0" quotePrefix="1" applyNumberFormat="1" applyFont="1" applyBorder="1" applyAlignment="1">
      <alignment horizontal="centerContinuous"/>
    </xf>
    <xf numFmtId="0" fontId="1" fillId="0" borderId="32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32" xfId="0" quotePrefix="1" applyFont="1" applyBorder="1"/>
    <xf numFmtId="0" fontId="1" fillId="0" borderId="16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7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8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23" xfId="0" quotePrefix="1" applyFont="1" applyBorder="1" applyAlignment="1">
      <alignment horizontal="left"/>
    </xf>
    <xf numFmtId="0" fontId="1" fillId="0" borderId="19" xfId="0" quotePrefix="1" applyFont="1" applyBorder="1" applyAlignment="1">
      <alignment horizontal="left"/>
    </xf>
    <xf numFmtId="0" fontId="3" fillId="0" borderId="7" xfId="0" quotePrefix="1" applyFont="1" applyBorder="1" applyAlignment="1">
      <alignment horizontal="left" vertical="center" shrinkToFit="1"/>
    </xf>
    <xf numFmtId="56" fontId="3" fillId="0" borderId="7" xfId="0" quotePrefix="1" applyNumberFormat="1" applyFont="1" applyBorder="1" applyAlignment="1">
      <alignment horizontal="left" vertical="center" shrinkToFit="1"/>
    </xf>
    <xf numFmtId="0" fontId="1" fillId="0" borderId="13" xfId="0" quotePrefix="1" applyFont="1" applyBorder="1" applyAlignment="1">
      <alignment horizontal="left" shrinkToFit="1"/>
    </xf>
    <xf numFmtId="0" fontId="3" fillId="0" borderId="18" xfId="0" quotePrefix="1" applyFont="1" applyBorder="1" applyAlignment="1">
      <alignment horizontal="left" vertical="center" shrinkToFit="1"/>
    </xf>
    <xf numFmtId="0" fontId="1" fillId="0" borderId="5" xfId="0" quotePrefix="1" applyFont="1" applyBorder="1" applyAlignment="1">
      <alignment horizontal="left" shrinkToFit="1"/>
    </xf>
    <xf numFmtId="0" fontId="3" fillId="0" borderId="18" xfId="0" quotePrefix="1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56" fontId="3" fillId="0" borderId="7" xfId="0" quotePrefix="1" applyNumberFormat="1" applyFont="1" applyBorder="1" applyAlignment="1">
      <alignment horizontal="center" vertical="center" shrinkToFit="1"/>
    </xf>
    <xf numFmtId="0" fontId="3" fillId="0" borderId="13" xfId="0" quotePrefix="1" applyFont="1" applyBorder="1" applyAlignment="1">
      <alignment horizontal="righ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178" fontId="1" fillId="0" borderId="14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1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0" fillId="0" borderId="16" xfId="0" applyBorder="1"/>
    <xf numFmtId="0" fontId="0" fillId="0" borderId="11" xfId="0" applyBorder="1"/>
    <xf numFmtId="0" fontId="0" fillId="0" borderId="17" xfId="0" applyBorder="1"/>
    <xf numFmtId="0" fontId="1" fillId="0" borderId="16" xfId="0" applyFont="1" applyBorder="1" applyAlignment="1">
      <alignment shrinkToFit="1"/>
    </xf>
    <xf numFmtId="0" fontId="1" fillId="0" borderId="11" xfId="0" applyFont="1" applyBorder="1" applyAlignment="1">
      <alignment shrinkToFit="1"/>
    </xf>
    <xf numFmtId="0" fontId="1" fillId="0" borderId="17" xfId="0" applyFont="1" applyBorder="1" applyAlignment="1">
      <alignment shrinkToFit="1"/>
    </xf>
    <xf numFmtId="1" fontId="0" fillId="0" borderId="2" xfId="0" applyNumberFormat="1" applyBorder="1" applyAlignment="1">
      <alignment shrinkToFit="1"/>
    </xf>
    <xf numFmtId="179" fontId="1" fillId="0" borderId="5" xfId="0" applyNumberFormat="1" applyFont="1" applyBorder="1" applyAlignment="1">
      <alignment shrinkToFit="1"/>
    </xf>
    <xf numFmtId="49" fontId="1" fillId="0" borderId="7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8" xfId="0" applyNumberFormat="1" applyFont="1" applyBorder="1"/>
    <xf numFmtId="49" fontId="1" fillId="0" borderId="26" xfId="0" applyNumberFormat="1" applyFont="1" applyBorder="1"/>
    <xf numFmtId="49" fontId="1" fillId="0" borderId="12" xfId="0" applyNumberFormat="1" applyFont="1" applyBorder="1"/>
    <xf numFmtId="49" fontId="1" fillId="0" borderId="21" xfId="0" applyNumberFormat="1" applyFont="1" applyBorder="1"/>
    <xf numFmtId="49" fontId="1" fillId="0" borderId="14" xfId="0" applyNumberFormat="1" applyFont="1" applyBorder="1"/>
    <xf numFmtId="49" fontId="1" fillId="0" borderId="22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shrinkToFit="1"/>
    </xf>
    <xf numFmtId="176" fontId="1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181" fontId="1" fillId="0" borderId="0" xfId="0" applyNumberFormat="1" applyFont="1" applyAlignment="1">
      <alignment horizontal="right"/>
    </xf>
    <xf numFmtId="0" fontId="1" fillId="2" borderId="0" xfId="0" applyFont="1" applyFill="1"/>
    <xf numFmtId="185" fontId="1" fillId="0" borderId="5" xfId="0" applyNumberFormat="1" applyFont="1" applyBorder="1" applyAlignment="1">
      <alignment shrinkToFit="1"/>
    </xf>
    <xf numFmtId="180" fontId="2" fillId="0" borderId="9" xfId="0" applyNumberFormat="1" applyFont="1" applyBorder="1" applyAlignment="1">
      <alignment horizontal="right"/>
    </xf>
    <xf numFmtId="2" fontId="1" fillId="0" borderId="0" xfId="0" applyNumberFormat="1" applyFont="1"/>
    <xf numFmtId="176" fontId="16" fillId="0" borderId="0" xfId="0" applyNumberFormat="1" applyFont="1"/>
    <xf numFmtId="180" fontId="2" fillId="0" borderId="26" xfId="0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/>
    </xf>
    <xf numFmtId="0" fontId="17" fillId="0" borderId="0" xfId="0" applyFont="1" applyAlignment="1">
      <alignment shrinkToFit="1"/>
    </xf>
    <xf numFmtId="0" fontId="16" fillId="0" borderId="0" xfId="0" applyFont="1" applyAlignment="1">
      <alignment shrinkToFit="1"/>
    </xf>
    <xf numFmtId="180" fontId="2" fillId="0" borderId="13" xfId="0" applyNumberFormat="1" applyFont="1" applyBorder="1" applyAlignment="1">
      <alignment horizontal="right"/>
    </xf>
    <xf numFmtId="56" fontId="1" fillId="0" borderId="0" xfId="0" quotePrefix="1" applyNumberFormat="1" applyFont="1" applyAlignment="1">
      <alignment horizontal="centerContinuous"/>
    </xf>
    <xf numFmtId="0" fontId="1" fillId="0" borderId="0" xfId="0" quotePrefix="1" applyFont="1" applyAlignment="1">
      <alignment horizontal="center"/>
    </xf>
    <xf numFmtId="186" fontId="1" fillId="0" borderId="0" xfId="0" applyNumberFormat="1" applyFont="1"/>
    <xf numFmtId="180" fontId="2" fillId="3" borderId="16" xfId="0" applyNumberFormat="1" applyFont="1" applyFill="1" applyBorder="1" applyAlignment="1">
      <alignment horizontal="right"/>
    </xf>
    <xf numFmtId="183" fontId="1" fillId="0" borderId="0" xfId="0" applyNumberFormat="1" applyFont="1" applyAlignment="1">
      <alignment horizontal="right"/>
    </xf>
    <xf numFmtId="183" fontId="1" fillId="0" borderId="0" xfId="0" applyNumberFormat="1" applyFont="1"/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  <xf numFmtId="0" fontId="4" fillId="0" borderId="0" xfId="0" applyFont="1" applyAlignment="1">
      <alignment horizontal="left" vertical="center"/>
    </xf>
    <xf numFmtId="0" fontId="1" fillId="0" borderId="0" xfId="0" quotePrefix="1" applyFont="1"/>
    <xf numFmtId="180" fontId="2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 shrinkToFit="1"/>
    </xf>
    <xf numFmtId="0" fontId="3" fillId="0" borderId="0" xfId="0" quotePrefix="1" applyFont="1" applyAlignment="1">
      <alignment horizontal="left" vertical="center" shrinkToFit="1"/>
    </xf>
    <xf numFmtId="56" fontId="3" fillId="0" borderId="0" xfId="0" quotePrefix="1" applyNumberFormat="1" applyFont="1" applyAlignment="1">
      <alignment horizontal="left" vertical="center" shrinkToFit="1"/>
    </xf>
    <xf numFmtId="0" fontId="3" fillId="0" borderId="0" xfId="0" quotePrefix="1" applyFont="1" applyAlignment="1">
      <alignment horizontal="right" vertical="center"/>
    </xf>
    <xf numFmtId="0" fontId="3" fillId="0" borderId="0" xfId="0" quotePrefix="1" applyFont="1" applyAlignment="1">
      <alignment horizontal="right" vertical="center" shrinkToFit="1"/>
    </xf>
    <xf numFmtId="0" fontId="1" fillId="0" borderId="0" xfId="0" quotePrefix="1" applyFont="1" applyAlignment="1">
      <alignment horizontal="left" shrinkToFit="1"/>
    </xf>
    <xf numFmtId="185" fontId="1" fillId="0" borderId="0" xfId="0" applyNumberFormat="1" applyFont="1" applyAlignment="1">
      <alignment shrinkToFit="1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6" fillId="0" borderId="0" xfId="0" applyFont="1"/>
    <xf numFmtId="41" fontId="1" fillId="0" borderId="0" xfId="0" applyNumberFormat="1" applyFont="1" applyAlignment="1">
      <alignment shrinkToFit="1"/>
    </xf>
    <xf numFmtId="179" fontId="16" fillId="0" borderId="0" xfId="0" applyNumberFormat="1" applyFont="1"/>
    <xf numFmtId="0" fontId="1" fillId="0" borderId="29" xfId="0" quotePrefix="1" applyFont="1" applyBorder="1" applyAlignment="1">
      <alignment horizontal="center"/>
    </xf>
    <xf numFmtId="49" fontId="1" fillId="0" borderId="31" xfId="0" applyNumberFormat="1" applyFont="1" applyBorder="1"/>
    <xf numFmtId="49" fontId="1" fillId="0" borderId="34" xfId="0" applyNumberFormat="1" applyFont="1" applyBorder="1"/>
    <xf numFmtId="0" fontId="17" fillId="0" borderId="0" xfId="0" applyFont="1"/>
    <xf numFmtId="0" fontId="3" fillId="0" borderId="10" xfId="0" quotePrefix="1" applyFont="1" applyBorder="1" applyAlignment="1">
      <alignment horizontal="right" vertical="center"/>
    </xf>
    <xf numFmtId="0" fontId="3" fillId="0" borderId="10" xfId="0" quotePrefix="1" applyFont="1" applyBorder="1" applyAlignment="1">
      <alignment horizontal="right" vertical="center" shrinkToFit="1"/>
    </xf>
    <xf numFmtId="179" fontId="1" fillId="0" borderId="32" xfId="0" applyNumberFormat="1" applyFont="1" applyBorder="1" applyAlignment="1">
      <alignment shrinkToFit="1"/>
    </xf>
    <xf numFmtId="0" fontId="1" fillId="0" borderId="30" xfId="0" applyFont="1" applyBorder="1" applyAlignment="1">
      <alignment shrinkToFit="1"/>
    </xf>
    <xf numFmtId="180" fontId="2" fillId="0" borderId="6" xfId="0" applyNumberFormat="1" applyFont="1" applyBorder="1" applyAlignment="1">
      <alignment horizontal="right"/>
    </xf>
    <xf numFmtId="176" fontId="17" fillId="0" borderId="0" xfId="0" applyNumberFormat="1" applyFont="1"/>
    <xf numFmtId="0" fontId="18" fillId="0" borderId="0" xfId="0" applyFont="1" applyAlignment="1">
      <alignment shrinkToFit="1"/>
    </xf>
    <xf numFmtId="177" fontId="2" fillId="0" borderId="6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7" fontId="2" fillId="0" borderId="30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26" xfId="0" applyNumberFormat="1" applyFont="1" applyBorder="1" applyAlignment="1">
      <alignment horizontal="right"/>
    </xf>
    <xf numFmtId="180" fontId="2" fillId="0" borderId="10" xfId="0" applyNumberFormat="1" applyFont="1" applyBorder="1" applyAlignment="1">
      <alignment horizontal="right" shrinkToFit="1"/>
    </xf>
    <xf numFmtId="0" fontId="1" fillId="0" borderId="19" xfId="0" applyFont="1" applyBorder="1" applyAlignment="1">
      <alignment horizontal="center" shrinkToFit="1"/>
    </xf>
    <xf numFmtId="0" fontId="2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1" fillId="0" borderId="5" xfId="0" quotePrefix="1" applyFont="1" applyBorder="1" applyAlignment="1">
      <alignment horizontal="center" shrinkToFit="1"/>
    </xf>
    <xf numFmtId="179" fontId="1" fillId="0" borderId="5" xfId="0" applyNumberFormat="1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41" fontId="1" fillId="0" borderId="5" xfId="0" applyNumberFormat="1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2" fillId="0" borderId="19" xfId="0" applyFont="1" applyBorder="1"/>
    <xf numFmtId="180" fontId="15" fillId="0" borderId="11" xfId="0" applyNumberFormat="1" applyFont="1" applyBorder="1" applyAlignment="1">
      <alignment horizontal="right"/>
    </xf>
    <xf numFmtId="180" fontId="15" fillId="0" borderId="17" xfId="0" applyNumberFormat="1" applyFont="1" applyBorder="1" applyAlignment="1">
      <alignment horizontal="right"/>
    </xf>
    <xf numFmtId="180" fontId="15" fillId="0" borderId="29" xfId="0" applyNumberFormat="1" applyFont="1" applyBorder="1" applyAlignment="1">
      <alignment horizontal="right"/>
    </xf>
    <xf numFmtId="180" fontId="15" fillId="3" borderId="29" xfId="0" applyNumberFormat="1" applyFont="1" applyFill="1" applyBorder="1" applyAlignment="1">
      <alignment horizontal="right"/>
    </xf>
    <xf numFmtId="180" fontId="15" fillId="0" borderId="10" xfId="0" applyNumberFormat="1" applyFont="1" applyBorder="1" applyAlignment="1">
      <alignment horizontal="right"/>
    </xf>
    <xf numFmtId="181" fontId="18" fillId="0" borderId="8" xfId="0" applyNumberFormat="1" applyFont="1" applyBorder="1" applyAlignment="1">
      <alignment horizontal="right"/>
    </xf>
    <xf numFmtId="180" fontId="15" fillId="0" borderId="10" xfId="0" applyNumberFormat="1" applyFont="1" applyBorder="1" applyAlignment="1">
      <alignment horizontal="right" shrinkToFit="1"/>
    </xf>
    <xf numFmtId="180" fontId="15" fillId="0" borderId="13" xfId="0" applyNumberFormat="1" applyFont="1" applyBorder="1" applyAlignment="1">
      <alignment horizontal="right"/>
    </xf>
    <xf numFmtId="0" fontId="18" fillId="0" borderId="0" xfId="0" applyFont="1"/>
    <xf numFmtId="180" fontId="15" fillId="0" borderId="31" xfId="0" applyNumberFormat="1" applyFont="1" applyBorder="1" applyAlignment="1">
      <alignment horizontal="right"/>
    </xf>
    <xf numFmtId="180" fontId="15" fillId="0" borderId="33" xfId="0" applyNumberFormat="1" applyFont="1" applyBorder="1" applyAlignment="1">
      <alignment horizontal="right"/>
    </xf>
    <xf numFmtId="180" fontId="15" fillId="0" borderId="34" xfId="0" applyNumberFormat="1" applyFont="1" applyBorder="1" applyAlignment="1">
      <alignment horizontal="right"/>
    </xf>
    <xf numFmtId="180" fontId="15" fillId="0" borderId="14" xfId="0" applyNumberFormat="1" applyFont="1" applyBorder="1" applyAlignment="1">
      <alignment horizontal="right"/>
    </xf>
    <xf numFmtId="180" fontId="15" fillId="0" borderId="15" xfId="0" applyNumberFormat="1" applyFont="1" applyBorder="1" applyAlignment="1">
      <alignment horizontal="right"/>
    </xf>
    <xf numFmtId="180" fontId="15" fillId="0" borderId="22" xfId="0" applyNumberFormat="1" applyFont="1" applyBorder="1" applyAlignment="1">
      <alignment horizontal="right"/>
    </xf>
    <xf numFmtId="177" fontId="15" fillId="0" borderId="6" xfId="0" applyNumberFormat="1" applyFont="1" applyBorder="1" applyAlignment="1">
      <alignment horizontal="right"/>
    </xf>
    <xf numFmtId="177" fontId="15" fillId="0" borderId="10" xfId="0" applyNumberFormat="1" applyFont="1" applyBorder="1" applyAlignment="1">
      <alignment horizontal="right"/>
    </xf>
    <xf numFmtId="177" fontId="15" fillId="0" borderId="30" xfId="0" applyNumberFormat="1" applyFont="1" applyBorder="1" applyAlignment="1">
      <alignment horizontal="right"/>
    </xf>
    <xf numFmtId="177" fontId="15" fillId="0" borderId="0" xfId="0" applyNumberFormat="1" applyFont="1" applyAlignment="1">
      <alignment horizontal="right"/>
    </xf>
    <xf numFmtId="177" fontId="15" fillId="0" borderId="24" xfId="0" applyNumberFormat="1" applyFont="1" applyBorder="1" applyAlignment="1">
      <alignment horizontal="right"/>
    </xf>
    <xf numFmtId="177" fontId="15" fillId="0" borderId="25" xfId="0" applyNumberFormat="1" applyFont="1" applyBorder="1" applyAlignment="1">
      <alignment horizontal="right"/>
    </xf>
    <xf numFmtId="177" fontId="15" fillId="0" borderId="7" xfId="0" applyNumberFormat="1" applyFont="1" applyBorder="1" applyAlignment="1">
      <alignment horizontal="right"/>
    </xf>
    <xf numFmtId="177" fontId="15" fillId="0" borderId="14" xfId="0" applyNumberFormat="1" applyFont="1" applyBorder="1" applyAlignment="1">
      <alignment horizontal="right"/>
    </xf>
    <xf numFmtId="177" fontId="15" fillId="0" borderId="17" xfId="0" applyNumberFormat="1" applyFont="1" applyBorder="1" applyAlignment="1">
      <alignment horizontal="right"/>
    </xf>
    <xf numFmtId="177" fontId="15" fillId="0" borderId="15" xfId="0" applyNumberFormat="1" applyFont="1" applyBorder="1" applyAlignment="1">
      <alignment horizontal="right"/>
    </xf>
    <xf numFmtId="177" fontId="15" fillId="0" borderId="22" xfId="0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180" fontId="15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center"/>
    </xf>
    <xf numFmtId="181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shrinkToFit="1"/>
    </xf>
    <xf numFmtId="180" fontId="2" fillId="0" borderId="33" xfId="0" applyNumberFormat="1" applyFont="1" applyBorder="1" applyAlignment="1">
      <alignment horizontal="right"/>
    </xf>
    <xf numFmtId="180" fontId="2" fillId="0" borderId="15" xfId="0" applyNumberFormat="1" applyFont="1" applyBorder="1" applyAlignment="1">
      <alignment horizontal="right"/>
    </xf>
    <xf numFmtId="177" fontId="2" fillId="4" borderId="8" xfId="0" applyNumberFormat="1" applyFont="1" applyFill="1" applyBorder="1" applyAlignment="1">
      <alignment horizontal="right"/>
    </xf>
    <xf numFmtId="177" fontId="2" fillId="4" borderId="16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56" fontId="1" fillId="0" borderId="32" xfId="0" quotePrefix="1" applyNumberFormat="1" applyFont="1" applyBorder="1" applyAlignment="1">
      <alignment horizontal="center"/>
    </xf>
    <xf numFmtId="56" fontId="1" fillId="0" borderId="23" xfId="0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1" fillId="0" borderId="18" xfId="0" applyFont="1" applyBorder="1" applyAlignment="1">
      <alignment horizontal="center" shrinkToFit="1"/>
    </xf>
    <xf numFmtId="0" fontId="1" fillId="0" borderId="4" xfId="0" applyFont="1" applyBorder="1" applyAlignment="1">
      <alignment horizont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Ｇ高接ジベ" xfId="4" xr:uid="{00000000-0005-0000-0000-000005000000}"/>
    <cellStyle name="標準_Sheet1" xfId="5" xr:uid="{00000000-0005-0000-0000-000006000000}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１０日間当たり肥大量（富有）</a:t>
            </a:r>
          </a:p>
        </c:rich>
      </c:tx>
      <c:layout>
        <c:manualLayout>
          <c:xMode val="edge"/>
          <c:yMode val="edge"/>
          <c:x val="0.36212168933428773"/>
          <c:y val="3.5398180017916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4986810359462"/>
          <c:y val="0.1623730741145718"/>
          <c:w val="0.78333449238650033"/>
          <c:h val="0.60177164503723335"/>
        </c:manualLayout>
      </c:layout>
      <c:lineChart>
        <c:grouping val="standard"/>
        <c:varyColors val="0"/>
        <c:ser>
          <c:idx val="0"/>
          <c:order val="0"/>
          <c:tx>
            <c:strRef>
              <c:f>富有!$O$25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富有!$P$25:$AC$25</c:f>
              <c:numCache>
                <c:formatCode>_ * #,##0.0_ ;_ * \-#,##0.0_ ;_ * "-"?_ ;_ @_ </c:formatCode>
                <c:ptCount val="14"/>
                <c:pt idx="0">
                  <c:v>8.8000000000000043</c:v>
                </c:pt>
                <c:pt idx="1">
                  <c:v>10.599999999999994</c:v>
                </c:pt>
                <c:pt idx="2">
                  <c:v>7</c:v>
                </c:pt>
                <c:pt idx="3">
                  <c:v>5.2000000000000028</c:v>
                </c:pt>
                <c:pt idx="4">
                  <c:v>3.7000000000000028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9-41C1-93B6-F73E1A6A2ED7}"/>
            </c:ext>
          </c:extLst>
        </c:ser>
        <c:ser>
          <c:idx val="2"/>
          <c:order val="1"/>
          <c:tx>
            <c:strRef>
              <c:f>富有!$O$26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富有!$P$26:$AC$26</c:f>
              <c:numCache>
                <c:formatCode>_ * #,##0.0_ ;_ * \-#,##0.0_ ;_ * "-"?_ ;_ @_ </c:formatCode>
                <c:ptCount val="14"/>
                <c:pt idx="0">
                  <c:v>9.2999999999999972</c:v>
                </c:pt>
                <c:pt idx="1">
                  <c:v>8.1000000000000014</c:v>
                </c:pt>
                <c:pt idx="2">
                  <c:v>7.1000000000000014</c:v>
                </c:pt>
                <c:pt idx="3">
                  <c:v>4.7999999999999972</c:v>
                </c:pt>
                <c:pt idx="4">
                  <c:v>4.1999999999999957</c:v>
                </c:pt>
                <c:pt idx="5">
                  <c:v>2.7000000000000028</c:v>
                </c:pt>
                <c:pt idx="6">
                  <c:v>1.5</c:v>
                </c:pt>
                <c:pt idx="7">
                  <c:v>1.5</c:v>
                </c:pt>
                <c:pt idx="8">
                  <c:v>1.2999999999999972</c:v>
                </c:pt>
                <c:pt idx="9">
                  <c:v>1.7000000000000028</c:v>
                </c:pt>
                <c:pt idx="10">
                  <c:v>4</c:v>
                </c:pt>
                <c:pt idx="11">
                  <c:v>3.7000000000000028</c:v>
                </c:pt>
                <c:pt idx="12">
                  <c:v>4</c:v>
                </c:pt>
                <c:pt idx="13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9-41C1-93B6-F73E1A6A2ED7}"/>
            </c:ext>
          </c:extLst>
        </c:ser>
        <c:ser>
          <c:idx val="1"/>
          <c:order val="2"/>
          <c:tx>
            <c:strRef>
              <c:f>富有!$O$27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富有!$P$27:$AC$27</c:f>
              <c:numCache>
                <c:formatCode>_ * #,##0.0_ ;_ * \-#,##0.0_ ;_ * "-"?_ ;_ @_ </c:formatCode>
                <c:ptCount val="14"/>
                <c:pt idx="0">
                  <c:v>9</c:v>
                </c:pt>
                <c:pt idx="1">
                  <c:v>8.8999999999999986</c:v>
                </c:pt>
                <c:pt idx="2">
                  <c:v>7.5</c:v>
                </c:pt>
                <c:pt idx="3">
                  <c:v>5.9000000000000057</c:v>
                </c:pt>
                <c:pt idx="4">
                  <c:v>4.7999999999999972</c:v>
                </c:pt>
                <c:pt idx="5">
                  <c:v>2.5999999999999943</c:v>
                </c:pt>
                <c:pt idx="6">
                  <c:v>2</c:v>
                </c:pt>
                <c:pt idx="7">
                  <c:v>1.5</c:v>
                </c:pt>
                <c:pt idx="8">
                  <c:v>2.1000000000000085</c:v>
                </c:pt>
                <c:pt idx="9">
                  <c:v>3.2000000000000028</c:v>
                </c:pt>
                <c:pt idx="10">
                  <c:v>3.6999999999999886</c:v>
                </c:pt>
                <c:pt idx="11">
                  <c:v>3.6000000000000085</c:v>
                </c:pt>
                <c:pt idx="12">
                  <c:v>4</c:v>
                </c:pt>
                <c:pt idx="13">
                  <c:v>2.3999999999999915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9-41C1-93B6-F73E1A6A2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23936"/>
        <c:axId val="142426112"/>
      </c:lineChart>
      <c:catAx>
        <c:axId val="142423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6112"/>
        <c:crosses val="autoZero"/>
        <c:auto val="0"/>
        <c:lblAlgn val="ctr"/>
        <c:lblOffset val="100"/>
        <c:tickLblSkip val="1"/>
        <c:noMultiLvlLbl val="0"/>
      </c:catAx>
      <c:valAx>
        <c:axId val="14242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2.5706553895107856E-2"/>
              <c:y val="0.2920175250720504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393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8566556528277"/>
          <c:y val="4.0042635323942033E-2"/>
          <c:w val="0.14600000000000002"/>
          <c:h val="0.18149999214170082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１０日間当たり肥大量（西条）</a:t>
            </a:r>
          </a:p>
        </c:rich>
      </c:tx>
      <c:layout>
        <c:manualLayout>
          <c:xMode val="edge"/>
          <c:yMode val="edge"/>
          <c:x val="0.36212168933428773"/>
          <c:y val="3.5190643904554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2197462453922"/>
          <c:y val="0.14055356059418483"/>
          <c:w val="0.79545572244277118"/>
          <c:h val="0.60117302052785926"/>
        </c:manualLayout>
      </c:layout>
      <c:lineChart>
        <c:grouping val="standard"/>
        <c:varyColors val="0"/>
        <c:ser>
          <c:idx val="0"/>
          <c:order val="0"/>
          <c:tx>
            <c:strRef>
              <c:f>西条!$N$28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西条!$O$28:$Z$28</c:f>
              <c:numCache>
                <c:formatCode>_ * #,##0.0_ ;_ * \-#,##0.0_ ;_ * "-"?_ ;_ @_ </c:formatCode>
                <c:ptCount val="12"/>
                <c:pt idx="0">
                  <c:v>6.3999999999999986</c:v>
                </c:pt>
                <c:pt idx="1">
                  <c:v>6.2000000000000028</c:v>
                </c:pt>
                <c:pt idx="2">
                  <c:v>5</c:v>
                </c:pt>
                <c:pt idx="3">
                  <c:v>3.6999999999999957</c:v>
                </c:pt>
                <c:pt idx="4">
                  <c:v>3.2000000000000028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4-42AE-B194-E1E831952305}"/>
            </c:ext>
          </c:extLst>
        </c:ser>
        <c:ser>
          <c:idx val="2"/>
          <c:order val="1"/>
          <c:tx>
            <c:strRef>
              <c:f>西条!$N$29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西条!$O$29:$Z$29</c:f>
              <c:numCache>
                <c:formatCode>_ * #,##0.0_ ;_ * \-#,##0.0_ ;_ * "-"?_ ;_ @_ </c:formatCode>
                <c:ptCount val="12"/>
                <c:pt idx="0">
                  <c:v>5.9000000000000021</c:v>
                </c:pt>
                <c:pt idx="1">
                  <c:v>5.3000000000000007</c:v>
                </c:pt>
                <c:pt idx="2">
                  <c:v>6</c:v>
                </c:pt>
                <c:pt idx="3">
                  <c:v>3</c:v>
                </c:pt>
                <c:pt idx="4">
                  <c:v>3.6999999999999957</c:v>
                </c:pt>
                <c:pt idx="5">
                  <c:v>2.8000000000000043</c:v>
                </c:pt>
                <c:pt idx="6">
                  <c:v>2.2999999999999972</c:v>
                </c:pt>
                <c:pt idx="7">
                  <c:v>2.6000000000000014</c:v>
                </c:pt>
                <c:pt idx="8">
                  <c:v>3</c:v>
                </c:pt>
                <c:pt idx="9">
                  <c:v>3.5</c:v>
                </c:pt>
                <c:pt idx="10">
                  <c:v>3.2000000000000028</c:v>
                </c:pt>
                <c:pt idx="11">
                  <c:v>2.2000000000000028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2AE-B194-E1E831952305}"/>
            </c:ext>
          </c:extLst>
        </c:ser>
        <c:ser>
          <c:idx val="1"/>
          <c:order val="2"/>
          <c:tx>
            <c:strRef>
              <c:f>西条!$N$30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西条!$O$30:$Z$30</c:f>
              <c:numCache>
                <c:formatCode>_ * #,##0.0_ ;_ * \-#,##0.0_ ;_ * "-"?_ ;_ @_ </c:formatCode>
                <c:ptCount val="12"/>
                <c:pt idx="0">
                  <c:v>6.4000000000000021</c:v>
                </c:pt>
                <c:pt idx="1">
                  <c:v>5.8000000000000007</c:v>
                </c:pt>
                <c:pt idx="2">
                  <c:v>5.2999999999999972</c:v>
                </c:pt>
                <c:pt idx="3">
                  <c:v>4.7000000000000028</c:v>
                </c:pt>
                <c:pt idx="4">
                  <c:v>3.6000000000000014</c:v>
                </c:pt>
                <c:pt idx="5">
                  <c:v>2.7999999999999972</c:v>
                </c:pt>
                <c:pt idx="6">
                  <c:v>2.2999999999999972</c:v>
                </c:pt>
                <c:pt idx="7">
                  <c:v>3</c:v>
                </c:pt>
                <c:pt idx="8">
                  <c:v>4.5</c:v>
                </c:pt>
                <c:pt idx="9">
                  <c:v>4.2000000000000028</c:v>
                </c:pt>
                <c:pt idx="10">
                  <c:v>3.0999999999999943</c:v>
                </c:pt>
                <c:pt idx="11">
                  <c:v>2.3000000000000114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4-42AE-B194-E1E83195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63488"/>
        <c:axId val="127265408"/>
      </c:lineChart>
      <c:catAx>
        <c:axId val="12726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5408"/>
        <c:crosses val="autoZero"/>
        <c:auto val="0"/>
        <c:lblAlgn val="ctr"/>
        <c:lblOffset val="100"/>
        <c:tickLblSkip val="1"/>
        <c:noMultiLvlLbl val="0"/>
      </c:catAx>
      <c:valAx>
        <c:axId val="127265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1.8051927592299632E-2"/>
              <c:y val="0.3441838478777185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34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018942550497104"/>
          <c:y val="6.1583411435489843E-2"/>
          <c:w val="0.14600000000000002"/>
          <c:h val="0.1777499607420867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0973757339889074"/>
          <c:y val="5.4791729188021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8217868958600623"/>
          <c:h val="0.56446080984571334"/>
        </c:manualLayout>
      </c:layout>
      <c:lineChart>
        <c:grouping val="standard"/>
        <c:varyColors val="0"/>
        <c:ser>
          <c:idx val="0"/>
          <c:order val="0"/>
          <c:tx>
            <c:strRef>
              <c:f>輝太郎!$N$37</c:f>
              <c:strCache>
                <c:ptCount val="1"/>
                <c:pt idx="0">
                  <c:v>本年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輝太郎!$O$37:$Y$37</c:f>
              <c:numCache>
                <c:formatCode>_ * #,##0.0_ ;_ * \-#,##0.0_ ;_ * "-"?_ ;_ @_ </c:formatCode>
                <c:ptCount val="11"/>
                <c:pt idx="0">
                  <c:v>9.5999999999999979</c:v>
                </c:pt>
                <c:pt idx="1">
                  <c:v>10.400000000000006</c:v>
                </c:pt>
                <c:pt idx="2">
                  <c:v>8.1999999999999957</c:v>
                </c:pt>
                <c:pt idx="3">
                  <c:v>5.3999999999999986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9-440E-92AE-39826CB2977C}"/>
            </c:ext>
          </c:extLst>
        </c:ser>
        <c:ser>
          <c:idx val="2"/>
          <c:order val="1"/>
          <c:tx>
            <c:strRef>
              <c:f>輝太郎!$N$38</c:f>
              <c:strCache>
                <c:ptCount val="1"/>
                <c:pt idx="0">
                  <c:v>前年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輝太郎!$O$38:$Y$38</c:f>
              <c:numCache>
                <c:formatCode>_ * #,##0.0_ ;_ * \-#,##0.0_ ;_ * "-"?_ ;_ @_ </c:formatCode>
                <c:ptCount val="11"/>
                <c:pt idx="0">
                  <c:v>9.3999999999999986</c:v>
                </c:pt>
                <c:pt idx="1">
                  <c:v>9.1000000000000014</c:v>
                </c:pt>
                <c:pt idx="2">
                  <c:v>8.5</c:v>
                </c:pt>
                <c:pt idx="3">
                  <c:v>6.2999999999999972</c:v>
                </c:pt>
                <c:pt idx="4">
                  <c:v>4.1000000000000014</c:v>
                </c:pt>
                <c:pt idx="5">
                  <c:v>3.5</c:v>
                </c:pt>
                <c:pt idx="6">
                  <c:v>3.9000000000000057</c:v>
                </c:pt>
                <c:pt idx="7">
                  <c:v>7.3999999999999915</c:v>
                </c:pt>
                <c:pt idx="8">
                  <c:v>6.4000000000000057</c:v>
                </c:pt>
                <c:pt idx="9">
                  <c:v>6.7000000000000028</c:v>
                </c:pt>
                <c:pt idx="10">
                  <c:v>4.7999999999999972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9-440E-92AE-39826CB2977C}"/>
            </c:ext>
          </c:extLst>
        </c:ser>
        <c:ser>
          <c:idx val="1"/>
          <c:order val="2"/>
          <c:tx>
            <c:strRef>
              <c:f>輝太郎!$N$39</c:f>
              <c:strCache>
                <c:ptCount val="1"/>
                <c:pt idx="0">
                  <c:v>平年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輝太郎!$O$39:$Y$39</c:f>
              <c:numCache>
                <c:formatCode>_ * #,##0.0_ ;_ * \-#,##0.0_ ;_ * "-"?_ ;_ @_ </c:formatCode>
                <c:ptCount val="11"/>
                <c:pt idx="0">
                  <c:v>9.5</c:v>
                </c:pt>
                <c:pt idx="1">
                  <c:v>9.5</c:v>
                </c:pt>
                <c:pt idx="2">
                  <c:v>8.5</c:v>
                </c:pt>
                <c:pt idx="3">
                  <c:v>6.6000000000000014</c:v>
                </c:pt>
                <c:pt idx="4">
                  <c:v>4.7000000000000028</c:v>
                </c:pt>
                <c:pt idx="5">
                  <c:v>3.3999999999999915</c:v>
                </c:pt>
                <c:pt idx="6">
                  <c:v>3.8000000000000114</c:v>
                </c:pt>
                <c:pt idx="7">
                  <c:v>7.5999999999999943</c:v>
                </c:pt>
                <c:pt idx="8">
                  <c:v>7.7999999999999972</c:v>
                </c:pt>
                <c:pt idx="9">
                  <c:v>6</c:v>
                </c:pt>
                <c:pt idx="10">
                  <c:v>4.1000000000000085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69-440E-92AE-39826CB29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41760"/>
        <c:axId val="167560320"/>
      </c:lineChart>
      <c:catAx>
        <c:axId val="16754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60320"/>
        <c:crosses val="autoZero"/>
        <c:auto val="0"/>
        <c:lblAlgn val="ctr"/>
        <c:lblOffset val="100"/>
        <c:tickLblSkip val="1"/>
        <c:noMultiLvlLbl val="0"/>
      </c:catAx>
      <c:valAx>
        <c:axId val="167560320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8616733140578036E-3"/>
              <c:y val="0.2325585968420614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4176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71179654792785"/>
          <c:y val="5.1679540057492812E-2"/>
          <c:w val="0.15800006856907767"/>
          <c:h val="0.2009998750156230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201385</xdr:colOff>
      <xdr:row>2</xdr:row>
      <xdr:rowOff>20410</xdr:rowOff>
    </xdr:from>
    <xdr:to>
      <xdr:col>29</xdr:col>
      <xdr:colOff>382360</xdr:colOff>
      <xdr:row>19</xdr:row>
      <xdr:rowOff>136071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67</xdr:col>
      <xdr:colOff>0</xdr:colOff>
      <xdr:row>8</xdr:row>
      <xdr:rowOff>28575</xdr:rowOff>
    </xdr:from>
    <xdr:to>
      <xdr:col>67</xdr:col>
      <xdr:colOff>76200</xdr:colOff>
      <xdr:row>9</xdr:row>
      <xdr:rowOff>66675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42</xdr:col>
      <xdr:colOff>0</xdr:colOff>
      <xdr:row>49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04120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49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16884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49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29647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26</xdr:row>
      <xdr:rowOff>28575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9798393" y="8914039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0</xdr:colOff>
      <xdr:row>26</xdr:row>
      <xdr:rowOff>28575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9798393" y="555307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138793</xdr:colOff>
      <xdr:row>2</xdr:row>
      <xdr:rowOff>10885</xdr:rowOff>
    </xdr:from>
    <xdr:to>
      <xdr:col>25</xdr:col>
      <xdr:colOff>449035</xdr:colOff>
      <xdr:row>23</xdr:row>
      <xdr:rowOff>81642</xdr:rowOff>
    </xdr:to>
    <xdr:graphicFrame macro="">
      <xdr:nvGraphicFramePr>
        <xdr:cNvPr id="17180915" name="グラフ 1">
          <a:extLst>
            <a:ext uri="{FF2B5EF4-FFF2-40B4-BE49-F238E27FC236}">
              <a16:creationId xmlns:a16="http://schemas.microsoft.com/office/drawing/2014/main" id="{00000000-0008-0000-0400-0000F328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45</xdr:row>
      <xdr:rowOff>28575</xdr:rowOff>
    </xdr:from>
    <xdr:to>
      <xdr:col>41</xdr:col>
      <xdr:colOff>76200</xdr:colOff>
      <xdr:row>46</xdr:row>
      <xdr:rowOff>66674</xdr:rowOff>
    </xdr:to>
    <xdr:sp macro="" textlink="">
      <xdr:nvSpPr>
        <xdr:cNvPr id="17180917" name="Text Box 3">
          <a:extLst>
            <a:ext uri="{FF2B5EF4-FFF2-40B4-BE49-F238E27FC236}">
              <a16:creationId xmlns:a16="http://schemas.microsoft.com/office/drawing/2014/main" id="{00000000-0008-0000-0400-0000F5280601}"/>
            </a:ext>
          </a:extLst>
        </xdr:cNvPr>
        <xdr:cNvSpPr txBox="1">
          <a:spLocks noChangeArrowheads="1"/>
        </xdr:cNvSpPr>
      </xdr:nvSpPr>
      <xdr:spPr bwMode="auto">
        <a:xfrm>
          <a:off x="19773900" y="8905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67</xdr:col>
      <xdr:colOff>0</xdr:colOff>
      <xdr:row>9</xdr:row>
      <xdr:rowOff>0</xdr:rowOff>
    </xdr:from>
    <xdr:to>
      <xdr:col>67</xdr:col>
      <xdr:colOff>76200</xdr:colOff>
      <xdr:row>10</xdr:row>
      <xdr:rowOff>26895</xdr:rowOff>
    </xdr:to>
    <xdr:sp macro="" textlink="">
      <xdr:nvSpPr>
        <xdr:cNvPr id="17180918" name="Text Box 4">
          <a:extLst>
            <a:ext uri="{FF2B5EF4-FFF2-40B4-BE49-F238E27FC236}">
              <a16:creationId xmlns:a16="http://schemas.microsoft.com/office/drawing/2014/main" id="{00000000-0008-0000-0400-0000F6280601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40</xdr:col>
      <xdr:colOff>0</xdr:colOff>
      <xdr:row>48</xdr:row>
      <xdr:rowOff>28575</xdr:rowOff>
    </xdr:from>
    <xdr:ext cx="76200" cy="214993"/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9798393" y="8927646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979839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28575</xdr:rowOff>
    </xdr:from>
    <xdr:ext cx="76200" cy="214993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91588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48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48</xdr:row>
      <xdr:rowOff>28575</xdr:rowOff>
    </xdr:from>
    <xdr:ext cx="76200" cy="214993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48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48</xdr:row>
      <xdr:rowOff>28575</xdr:rowOff>
    </xdr:from>
    <xdr:ext cx="76200" cy="214993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48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48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48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48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48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48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48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48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48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48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48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48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25</xdr:row>
      <xdr:rowOff>83004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9893643" y="5430611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26</xdr:row>
      <xdr:rowOff>83004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21961929" y="3688897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15209</xdr:colOff>
      <xdr:row>1</xdr:row>
      <xdr:rowOff>145678</xdr:rowOff>
    </xdr:from>
    <xdr:to>
      <xdr:col>26</xdr:col>
      <xdr:colOff>313765</xdr:colOff>
      <xdr:row>29</xdr:row>
      <xdr:rowOff>134472</xdr:rowOff>
    </xdr:to>
    <xdr:graphicFrame macro="">
      <xdr:nvGraphicFramePr>
        <xdr:cNvPr id="17182925" name="グラフ 1">
          <a:extLst>
            <a:ext uri="{FF2B5EF4-FFF2-40B4-BE49-F238E27FC236}">
              <a16:creationId xmlns:a16="http://schemas.microsoft.com/office/drawing/2014/main" id="{00000000-0008-0000-0500-0000CD30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20</xdr:row>
      <xdr:rowOff>28575</xdr:rowOff>
    </xdr:from>
    <xdr:to>
      <xdr:col>41</xdr:col>
      <xdr:colOff>76200</xdr:colOff>
      <xdr:row>21</xdr:row>
      <xdr:rowOff>66675</xdr:rowOff>
    </xdr:to>
    <xdr:sp macro="" textlink="">
      <xdr:nvSpPr>
        <xdr:cNvPr id="17182926" name="Text Box 2">
          <a:extLst>
            <a:ext uri="{FF2B5EF4-FFF2-40B4-BE49-F238E27FC236}">
              <a16:creationId xmlns:a16="http://schemas.microsoft.com/office/drawing/2014/main" id="{00000000-0008-0000-0500-0000CE300601}"/>
            </a:ext>
          </a:extLst>
        </xdr:cNvPr>
        <xdr:cNvSpPr txBox="1">
          <a:spLocks noChangeArrowheads="1"/>
        </xdr:cNvSpPr>
      </xdr:nvSpPr>
      <xdr:spPr bwMode="auto">
        <a:xfrm>
          <a:off x="226695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4</xdr:row>
      <xdr:rowOff>0</xdr:rowOff>
    </xdr:from>
    <xdr:to>
      <xdr:col>54</xdr:col>
      <xdr:colOff>76200</xdr:colOff>
      <xdr:row>5</xdr:row>
      <xdr:rowOff>28575</xdr:rowOff>
    </xdr:to>
    <xdr:sp macro="" textlink="">
      <xdr:nvSpPr>
        <xdr:cNvPr id="17182927" name="Text Box 3">
          <a:extLst>
            <a:ext uri="{FF2B5EF4-FFF2-40B4-BE49-F238E27FC236}">
              <a16:creationId xmlns:a16="http://schemas.microsoft.com/office/drawing/2014/main" id="{00000000-0008-0000-0500-0000CF300601}"/>
            </a:ext>
          </a:extLst>
        </xdr:cNvPr>
        <xdr:cNvSpPr txBox="1">
          <a:spLocks noChangeArrowheads="1"/>
        </xdr:cNvSpPr>
      </xdr:nvSpPr>
      <xdr:spPr bwMode="auto">
        <a:xfrm>
          <a:off x="30965775" y="68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0</xdr:colOff>
      <xdr:row>24</xdr:row>
      <xdr:rowOff>28575</xdr:rowOff>
    </xdr:from>
    <xdr:to>
      <xdr:col>36</xdr:col>
      <xdr:colOff>76200</xdr:colOff>
      <xdr:row>25</xdr:row>
      <xdr:rowOff>66676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977390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234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22405901" y="2587034"/>
          <a:ext cx="76200" cy="204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4788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04788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788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6188"/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6188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>
          <a:extLst>
            <a:ext uri="{FF2B5EF4-FFF2-40B4-BE49-F238E27FC236}">
              <a16:creationId xmlns:a16="http://schemas.microsoft.com/office/drawing/2014/main" id="{00000000-0008-0000-0700-0000D3400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>
          <a:extLst>
            <a:ext uri="{FF2B5EF4-FFF2-40B4-BE49-F238E27FC236}">
              <a16:creationId xmlns:a16="http://schemas.microsoft.com/office/drawing/2014/main" id="{00000000-0008-0000-0700-0000D4400B01}"/>
            </a:ext>
          </a:extLst>
        </xdr:cNvPr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2:$X$32" spid="_x0000_s1720617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O114"/>
  <sheetViews>
    <sheetView showGridLines="0" showZeros="0" tabSelected="1" view="pageBreakPreview" zoomScaleNormal="115" zoomScaleSheetLayoutView="100" workbookViewId="0">
      <selection activeCell="U33" sqref="U33"/>
    </sheetView>
  </sheetViews>
  <sheetFormatPr defaultColWidth="9" defaultRowHeight="13.2"/>
  <cols>
    <col min="1" max="1" width="4.33203125" style="1" customWidth="1"/>
    <col min="2" max="2" width="7" style="1" customWidth="1"/>
    <col min="3" max="3" width="9" style="1" customWidth="1"/>
    <col min="4" max="9" width="8.6640625" style="1" customWidth="1"/>
    <col min="10" max="10" width="12.6640625" style="14" customWidth="1"/>
    <col min="11" max="12" width="1" style="1" customWidth="1"/>
    <col min="13" max="13" width="3.21875" style="1" customWidth="1"/>
    <col min="14" max="14" width="4" style="1" customWidth="1"/>
    <col min="15" max="15" width="8.109375" style="1" customWidth="1"/>
    <col min="16" max="29" width="4.6640625" style="1" customWidth="1"/>
    <col min="30" max="30" width="5.6640625" style="1" customWidth="1"/>
    <col min="31" max="31" width="3.33203125" style="1" customWidth="1"/>
    <col min="32" max="32" width="8.77734375" style="1" customWidth="1"/>
    <col min="33" max="33" width="7.21875" style="1" customWidth="1"/>
    <col min="34" max="34" width="9" style="1" customWidth="1"/>
    <col min="35" max="64" width="8.33203125" style="1" customWidth="1"/>
    <col min="65" max="67" width="5.6640625" style="1" customWidth="1"/>
    <col min="68" max="16384" width="9" style="1"/>
  </cols>
  <sheetData>
    <row r="1" spans="1:67">
      <c r="A1" s="248" t="s">
        <v>105</v>
      </c>
      <c r="B1" s="248"/>
      <c r="C1" s="248"/>
      <c r="D1" s="248"/>
      <c r="E1" s="248"/>
      <c r="F1" s="248"/>
      <c r="G1" s="248"/>
      <c r="H1" s="248"/>
      <c r="I1" s="248"/>
      <c r="J1" s="248"/>
      <c r="AQ1" s="1" t="s">
        <v>80</v>
      </c>
    </row>
    <row r="2" spans="1:67">
      <c r="A2" s="14"/>
      <c r="B2" s="14"/>
      <c r="C2" s="14"/>
      <c r="D2" s="14"/>
      <c r="E2" s="14"/>
      <c r="F2" s="14"/>
      <c r="G2" s="14"/>
      <c r="H2" s="14"/>
      <c r="I2" s="14"/>
      <c r="AK2" s="165"/>
    </row>
    <row r="3" spans="1:67">
      <c r="A3" s="3"/>
      <c r="B3" s="4"/>
      <c r="C3" s="4"/>
      <c r="D3" s="90" t="s">
        <v>3</v>
      </c>
      <c r="E3" s="27"/>
      <c r="F3" s="90" t="s">
        <v>4</v>
      </c>
      <c r="G3" s="27"/>
      <c r="H3" s="90" t="s">
        <v>5</v>
      </c>
      <c r="I3" s="27"/>
      <c r="J3" s="123" t="s">
        <v>9</v>
      </c>
      <c r="AF3" s="3"/>
      <c r="AG3" s="4"/>
      <c r="AH3" s="4"/>
      <c r="AI3" s="90" t="s">
        <v>0</v>
      </c>
      <c r="AJ3" s="27"/>
      <c r="AK3" s="90" t="s">
        <v>1</v>
      </c>
      <c r="AL3" s="27"/>
      <c r="AM3" s="90" t="s">
        <v>2</v>
      </c>
      <c r="AN3" s="27"/>
      <c r="AO3" s="90" t="s">
        <v>3</v>
      </c>
      <c r="AP3" s="27"/>
      <c r="AQ3" s="90" t="s">
        <v>4</v>
      </c>
      <c r="AR3" s="27"/>
      <c r="AS3" s="90" t="s">
        <v>5</v>
      </c>
      <c r="AT3" s="27"/>
      <c r="AU3" s="90" t="s">
        <v>6</v>
      </c>
      <c r="AV3" s="27"/>
      <c r="AW3" s="90" t="s">
        <v>7</v>
      </c>
      <c r="AX3" s="27"/>
      <c r="AY3" s="90" t="s">
        <v>8</v>
      </c>
      <c r="AZ3" s="27"/>
      <c r="BA3" s="90" t="s">
        <v>40</v>
      </c>
      <c r="BB3" s="27"/>
      <c r="BC3" s="90" t="s">
        <v>41</v>
      </c>
      <c r="BD3" s="27"/>
      <c r="BE3" s="90" t="s">
        <v>42</v>
      </c>
      <c r="BF3" s="27"/>
      <c r="BG3" s="90" t="s">
        <v>37</v>
      </c>
      <c r="BH3" s="27"/>
      <c r="BI3" s="90" t="s">
        <v>38</v>
      </c>
      <c r="BJ3" s="27"/>
      <c r="BK3" s="90" t="s">
        <v>39</v>
      </c>
      <c r="BL3" s="33"/>
    </row>
    <row r="4" spans="1:67">
      <c r="A4" s="5"/>
      <c r="B4" s="6"/>
      <c r="C4" s="6"/>
      <c r="D4" s="93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3" t="s">
        <v>44</v>
      </c>
      <c r="J4" s="71"/>
      <c r="AF4" s="5"/>
      <c r="AG4" s="6"/>
      <c r="AH4" s="6"/>
      <c r="AI4" s="91" t="s">
        <v>43</v>
      </c>
      <c r="AJ4" s="92" t="s">
        <v>44</v>
      </c>
      <c r="AK4" s="93" t="s">
        <v>43</v>
      </c>
      <c r="AL4" s="91" t="s">
        <v>44</v>
      </c>
      <c r="AM4" s="92" t="s">
        <v>43</v>
      </c>
      <c r="AN4" s="104" t="s">
        <v>44</v>
      </c>
      <c r="AO4" s="91" t="s">
        <v>43</v>
      </c>
      <c r="AP4" s="92" t="s">
        <v>44</v>
      </c>
      <c r="AQ4" s="92" t="s">
        <v>43</v>
      </c>
      <c r="AR4" s="104" t="s">
        <v>44</v>
      </c>
      <c r="AS4" s="91" t="s">
        <v>43</v>
      </c>
      <c r="AT4" s="92" t="s">
        <v>44</v>
      </c>
      <c r="AU4" s="92" t="s">
        <v>43</v>
      </c>
      <c r="AV4" s="103" t="s">
        <v>44</v>
      </c>
      <c r="AW4" s="93" t="s">
        <v>43</v>
      </c>
      <c r="AX4" s="91" t="s">
        <v>44</v>
      </c>
      <c r="AY4" s="92" t="s">
        <v>43</v>
      </c>
      <c r="AZ4" s="104" t="s">
        <v>44</v>
      </c>
      <c r="BA4" s="93" t="s">
        <v>43</v>
      </c>
      <c r="BB4" s="92" t="s">
        <v>44</v>
      </c>
      <c r="BC4" s="93" t="s">
        <v>43</v>
      </c>
      <c r="BD4" s="91" t="s">
        <v>44</v>
      </c>
      <c r="BE4" s="92" t="s">
        <v>43</v>
      </c>
      <c r="BF4" s="104" t="s">
        <v>44</v>
      </c>
      <c r="BG4" s="93" t="s">
        <v>43</v>
      </c>
      <c r="BH4" s="92" t="s">
        <v>44</v>
      </c>
      <c r="BI4" s="93" t="s">
        <v>43</v>
      </c>
      <c r="BJ4" s="91" t="s">
        <v>44</v>
      </c>
      <c r="BK4" s="92" t="s">
        <v>43</v>
      </c>
      <c r="BL4" s="103" t="s">
        <v>44</v>
      </c>
    </row>
    <row r="5" spans="1:67" ht="14.4">
      <c r="A5" s="8"/>
      <c r="B5" s="8"/>
      <c r="C5" s="100" t="s">
        <v>45</v>
      </c>
      <c r="D5" s="72">
        <v>55.1</v>
      </c>
      <c r="E5" s="72">
        <v>44.1</v>
      </c>
      <c r="F5" s="72">
        <v>60</v>
      </c>
      <c r="G5" s="72">
        <v>47.8</v>
      </c>
      <c r="H5" s="72">
        <v>63.5</v>
      </c>
      <c r="I5" s="72">
        <v>52.1</v>
      </c>
      <c r="J5" s="133"/>
      <c r="AF5" s="8"/>
      <c r="AG5" s="8"/>
      <c r="AH5" s="100" t="s">
        <v>45</v>
      </c>
      <c r="AI5" s="72">
        <v>28.1</v>
      </c>
      <c r="AJ5" s="72">
        <v>24.8</v>
      </c>
      <c r="AK5" s="72">
        <v>36.200000000000003</v>
      </c>
      <c r="AL5" s="72">
        <v>29.5</v>
      </c>
      <c r="AM5" s="162">
        <v>47.9</v>
      </c>
      <c r="AN5" s="162">
        <v>37.1</v>
      </c>
      <c r="AO5" s="72">
        <v>55.1</v>
      </c>
      <c r="AP5" s="72">
        <v>44.1</v>
      </c>
      <c r="AQ5" s="72">
        <v>60</v>
      </c>
      <c r="AR5" s="72">
        <v>47.8</v>
      </c>
      <c r="AS5" s="72">
        <v>63.5</v>
      </c>
      <c r="AT5" s="72">
        <v>52.1</v>
      </c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</row>
    <row r="6" spans="1:67" ht="14.4">
      <c r="A6" s="8"/>
      <c r="B6" s="8"/>
      <c r="C6" s="101" t="s">
        <v>46</v>
      </c>
      <c r="D6" s="80">
        <v>56</v>
      </c>
      <c r="E6" s="80">
        <v>43.3</v>
      </c>
      <c r="F6" s="80">
        <v>60.5</v>
      </c>
      <c r="G6" s="80">
        <v>48</v>
      </c>
      <c r="H6" s="80">
        <v>64.7</v>
      </c>
      <c r="I6" s="80">
        <v>52.1</v>
      </c>
      <c r="J6" s="134"/>
      <c r="AF6" s="8"/>
      <c r="AG6" s="8"/>
      <c r="AH6" s="101" t="s">
        <v>46</v>
      </c>
      <c r="AI6" s="212">
        <v>31.3</v>
      </c>
      <c r="AJ6" s="212">
        <v>26.5</v>
      </c>
      <c r="AK6" s="212">
        <v>42.1</v>
      </c>
      <c r="AL6" s="212">
        <v>32.9</v>
      </c>
      <c r="AM6" s="213">
        <v>49.8</v>
      </c>
      <c r="AN6" s="213">
        <v>37.6</v>
      </c>
      <c r="AO6" s="212">
        <v>56</v>
      </c>
      <c r="AP6" s="212">
        <v>43.3</v>
      </c>
      <c r="AQ6" s="212">
        <v>60.5</v>
      </c>
      <c r="AR6" s="212">
        <v>48</v>
      </c>
      <c r="AS6" s="212">
        <v>64.7</v>
      </c>
      <c r="AT6" s="212">
        <v>52.1</v>
      </c>
      <c r="AU6" s="212">
        <v>67.8</v>
      </c>
      <c r="AV6" s="212">
        <v>54.2</v>
      </c>
      <c r="AW6" s="212">
        <v>68.5</v>
      </c>
      <c r="AX6" s="212">
        <v>55</v>
      </c>
      <c r="AY6" s="212">
        <v>69.900000000000006</v>
      </c>
      <c r="AZ6" s="212">
        <v>56.5</v>
      </c>
      <c r="BA6" s="212">
        <v>72.400000000000006</v>
      </c>
      <c r="BB6" s="212">
        <v>57.8</v>
      </c>
      <c r="BC6" s="212">
        <v>73.7</v>
      </c>
      <c r="BD6" s="212">
        <v>59.2</v>
      </c>
      <c r="BE6" s="212">
        <v>76.900000000000006</v>
      </c>
      <c r="BF6" s="212">
        <v>62</v>
      </c>
      <c r="BG6" s="212">
        <v>80</v>
      </c>
      <c r="BH6" s="212">
        <v>63.8</v>
      </c>
      <c r="BI6" s="212">
        <v>85.5</v>
      </c>
      <c r="BJ6" s="212">
        <v>64.3</v>
      </c>
      <c r="BK6" s="212">
        <v>84.4</v>
      </c>
      <c r="BL6" s="212">
        <v>58.4</v>
      </c>
    </row>
    <row r="7" spans="1:67" ht="14.4">
      <c r="A7" s="8"/>
      <c r="B7" s="8" t="s">
        <v>47</v>
      </c>
      <c r="C7" s="102" t="s">
        <v>48</v>
      </c>
      <c r="D7" s="200">
        <v>53.3</v>
      </c>
      <c r="E7" s="200">
        <v>40.700000000000003</v>
      </c>
      <c r="F7" s="200">
        <v>58.8</v>
      </c>
      <c r="G7" s="200">
        <v>45.8</v>
      </c>
      <c r="H7" s="200">
        <v>63.9</v>
      </c>
      <c r="I7" s="200">
        <v>50.2</v>
      </c>
      <c r="J7" s="135"/>
      <c r="AF7" s="8"/>
      <c r="AG7" s="8" t="s">
        <v>47</v>
      </c>
      <c r="AH7" s="102" t="s">
        <v>48</v>
      </c>
      <c r="AI7" s="214">
        <v>28.8</v>
      </c>
      <c r="AJ7" s="214">
        <v>24.7</v>
      </c>
      <c r="AK7" s="214">
        <v>37.700000000000003</v>
      </c>
      <c r="AL7" s="214">
        <v>29.9</v>
      </c>
      <c r="AM7" s="214">
        <v>46.4</v>
      </c>
      <c r="AN7" s="214">
        <v>35.6</v>
      </c>
      <c r="AO7" s="214">
        <v>53.3</v>
      </c>
      <c r="AP7" s="216">
        <v>40.700000000000003</v>
      </c>
      <c r="AQ7" s="216">
        <v>58.8</v>
      </c>
      <c r="AR7" s="216">
        <v>45.8</v>
      </c>
      <c r="AS7" s="216">
        <v>63.9</v>
      </c>
      <c r="AT7" s="216">
        <v>50.2</v>
      </c>
      <c r="AU7" s="216">
        <v>66.099999999999994</v>
      </c>
      <c r="AV7" s="216">
        <v>52.3</v>
      </c>
      <c r="AW7" s="216">
        <v>68.3</v>
      </c>
      <c r="AX7" s="216">
        <v>54.1</v>
      </c>
      <c r="AY7" s="216">
        <v>69.900000000000006</v>
      </c>
      <c r="AZ7" s="216">
        <v>55.7</v>
      </c>
      <c r="BA7" s="216">
        <v>72.099999999999994</v>
      </c>
      <c r="BB7" s="216">
        <v>57.1</v>
      </c>
      <c r="BC7" s="216">
        <v>74.3</v>
      </c>
      <c r="BD7" s="216">
        <v>58.2</v>
      </c>
      <c r="BE7" s="216">
        <v>77.5</v>
      </c>
      <c r="BF7" s="216">
        <v>60.1</v>
      </c>
      <c r="BG7" s="216">
        <v>80.400000000000006</v>
      </c>
      <c r="BH7" s="216">
        <v>62.2</v>
      </c>
      <c r="BI7" s="216">
        <v>84.9</v>
      </c>
      <c r="BJ7" s="216">
        <v>64.099999999999994</v>
      </c>
      <c r="BK7" s="216">
        <v>88.2</v>
      </c>
      <c r="BL7" s="216">
        <v>63.9</v>
      </c>
    </row>
    <row r="8" spans="1:67">
      <c r="A8" s="69"/>
      <c r="B8" s="8"/>
      <c r="C8" s="67" t="s">
        <v>11</v>
      </c>
      <c r="D8" s="73">
        <v>98</v>
      </c>
      <c r="E8" s="73">
        <v>102</v>
      </c>
      <c r="F8" s="73">
        <v>99</v>
      </c>
      <c r="G8" s="73">
        <v>100</v>
      </c>
      <c r="H8" s="73">
        <v>98</v>
      </c>
      <c r="I8" s="73">
        <v>100</v>
      </c>
      <c r="J8" s="136"/>
      <c r="AF8" s="69"/>
      <c r="AG8" s="8"/>
      <c r="AH8" s="67" t="s">
        <v>11</v>
      </c>
      <c r="AI8" s="73">
        <f>ROUND(AI5/AI6*100,0)</f>
        <v>90</v>
      </c>
      <c r="AJ8" s="73">
        <f t="shared" ref="AJ8:BL8" si="0">ROUND(AJ5/AJ6*100,0)</f>
        <v>94</v>
      </c>
      <c r="AK8" s="73">
        <f t="shared" si="0"/>
        <v>86</v>
      </c>
      <c r="AL8" s="73">
        <f t="shared" si="0"/>
        <v>90</v>
      </c>
      <c r="AM8" s="73">
        <f t="shared" si="0"/>
        <v>96</v>
      </c>
      <c r="AN8" s="73">
        <f t="shared" si="0"/>
        <v>99</v>
      </c>
      <c r="AO8" s="73">
        <f t="shared" si="0"/>
        <v>98</v>
      </c>
      <c r="AP8" s="73">
        <f t="shared" si="0"/>
        <v>102</v>
      </c>
      <c r="AQ8" s="73">
        <f t="shared" si="0"/>
        <v>99</v>
      </c>
      <c r="AR8" s="73">
        <f t="shared" si="0"/>
        <v>100</v>
      </c>
      <c r="AS8" s="73">
        <f t="shared" si="0"/>
        <v>98</v>
      </c>
      <c r="AT8" s="73">
        <f t="shared" si="0"/>
        <v>100</v>
      </c>
      <c r="AU8" s="73">
        <f t="shared" si="0"/>
        <v>0</v>
      </c>
      <c r="AV8" s="73">
        <f t="shared" si="0"/>
        <v>0</v>
      </c>
      <c r="AW8" s="73">
        <f t="shared" si="0"/>
        <v>0</v>
      </c>
      <c r="AX8" s="73">
        <f t="shared" si="0"/>
        <v>0</v>
      </c>
      <c r="AY8" s="73">
        <f>ROUND(AY5/AY6*100,0)</f>
        <v>0</v>
      </c>
      <c r="AZ8" s="73">
        <f>ROUND(AZ5/AZ6*100,0)</f>
        <v>0</v>
      </c>
      <c r="BA8" s="73">
        <f t="shared" si="0"/>
        <v>0</v>
      </c>
      <c r="BB8" s="73">
        <f t="shared" si="0"/>
        <v>0</v>
      </c>
      <c r="BC8" s="73">
        <f t="shared" si="0"/>
        <v>0</v>
      </c>
      <c r="BD8" s="73">
        <f t="shared" si="0"/>
        <v>0</v>
      </c>
      <c r="BE8" s="73">
        <f t="shared" si="0"/>
        <v>0</v>
      </c>
      <c r="BF8" s="73">
        <f t="shared" si="0"/>
        <v>0</v>
      </c>
      <c r="BG8" s="73">
        <f t="shared" si="0"/>
        <v>0</v>
      </c>
      <c r="BH8" s="73">
        <f t="shared" si="0"/>
        <v>0</v>
      </c>
      <c r="BI8" s="73">
        <f t="shared" si="0"/>
        <v>0</v>
      </c>
      <c r="BJ8" s="73">
        <f t="shared" si="0"/>
        <v>0</v>
      </c>
      <c r="BK8" s="73">
        <f>ROUND(BK5/BK6*100,0)</f>
        <v>0</v>
      </c>
      <c r="BL8" s="73">
        <f t="shared" si="0"/>
        <v>0</v>
      </c>
    </row>
    <row r="9" spans="1:67">
      <c r="A9" s="8"/>
      <c r="B9" s="83"/>
      <c r="C9" s="68" t="s">
        <v>12</v>
      </c>
      <c r="D9" s="74">
        <v>103</v>
      </c>
      <c r="E9" s="74">
        <v>108</v>
      </c>
      <c r="F9" s="74">
        <v>102</v>
      </c>
      <c r="G9" s="74">
        <v>104</v>
      </c>
      <c r="H9" s="74">
        <v>99</v>
      </c>
      <c r="I9" s="74">
        <v>104</v>
      </c>
      <c r="J9" s="135"/>
      <c r="AF9" s="8"/>
      <c r="AG9" s="12"/>
      <c r="AH9" s="68" t="s">
        <v>12</v>
      </c>
      <c r="AI9" s="74">
        <f>ROUND(AI5/AI7*100,0)</f>
        <v>98</v>
      </c>
      <c r="AJ9" s="74">
        <f t="shared" ref="AJ9:BL9" si="1">ROUND(AJ5/AJ7*100,0)</f>
        <v>100</v>
      </c>
      <c r="AK9" s="74">
        <f t="shared" si="1"/>
        <v>96</v>
      </c>
      <c r="AL9" s="74">
        <f t="shared" si="1"/>
        <v>99</v>
      </c>
      <c r="AM9" s="74">
        <f t="shared" si="1"/>
        <v>103</v>
      </c>
      <c r="AN9" s="74">
        <f t="shared" si="1"/>
        <v>104</v>
      </c>
      <c r="AO9" s="74">
        <f t="shared" si="1"/>
        <v>103</v>
      </c>
      <c r="AP9" s="74">
        <f t="shared" si="1"/>
        <v>108</v>
      </c>
      <c r="AQ9" s="74">
        <f t="shared" si="1"/>
        <v>102</v>
      </c>
      <c r="AR9" s="74">
        <f t="shared" si="1"/>
        <v>104</v>
      </c>
      <c r="AS9" s="74">
        <f t="shared" si="1"/>
        <v>99</v>
      </c>
      <c r="AT9" s="74">
        <f t="shared" si="1"/>
        <v>104</v>
      </c>
      <c r="AU9" s="74">
        <f t="shared" si="1"/>
        <v>0</v>
      </c>
      <c r="AV9" s="74">
        <f t="shared" si="1"/>
        <v>0</v>
      </c>
      <c r="AW9" s="74">
        <f t="shared" si="1"/>
        <v>0</v>
      </c>
      <c r="AX9" s="74">
        <f t="shared" si="1"/>
        <v>0</v>
      </c>
      <c r="AY9" s="74">
        <f>ROUND(AY5/AY7*100,0)</f>
        <v>0</v>
      </c>
      <c r="AZ9" s="74">
        <f>ROUND(AZ5/AZ7*100,0)</f>
        <v>0</v>
      </c>
      <c r="BA9" s="74">
        <f t="shared" si="1"/>
        <v>0</v>
      </c>
      <c r="BB9" s="74">
        <f t="shared" si="1"/>
        <v>0</v>
      </c>
      <c r="BC9" s="74">
        <f t="shared" si="1"/>
        <v>0</v>
      </c>
      <c r="BD9" s="74">
        <f t="shared" si="1"/>
        <v>0</v>
      </c>
      <c r="BE9" s="74">
        <f t="shared" si="1"/>
        <v>0</v>
      </c>
      <c r="BF9" s="74">
        <f t="shared" si="1"/>
        <v>0</v>
      </c>
      <c r="BG9" s="74">
        <f t="shared" si="1"/>
        <v>0</v>
      </c>
      <c r="BH9" s="74">
        <f t="shared" si="1"/>
        <v>0</v>
      </c>
      <c r="BI9" s="74">
        <f t="shared" si="1"/>
        <v>0</v>
      </c>
      <c r="BJ9" s="74">
        <f t="shared" si="1"/>
        <v>0</v>
      </c>
      <c r="BK9" s="74">
        <f t="shared" si="1"/>
        <v>0</v>
      </c>
      <c r="BL9" s="74">
        <f t="shared" si="1"/>
        <v>0</v>
      </c>
    </row>
    <row r="10" spans="1:67" ht="14.4">
      <c r="A10" s="8"/>
      <c r="B10" s="8"/>
      <c r="C10" s="94" t="s">
        <v>45</v>
      </c>
      <c r="D10" s="72">
        <v>55.6</v>
      </c>
      <c r="E10" s="72">
        <v>42.9</v>
      </c>
      <c r="F10" s="72">
        <v>61</v>
      </c>
      <c r="G10" s="72">
        <v>47.2</v>
      </c>
      <c r="H10" s="72">
        <v>65.3</v>
      </c>
      <c r="I10" s="72">
        <v>50.9</v>
      </c>
      <c r="J10" s="133"/>
      <c r="AF10" s="8"/>
      <c r="AG10" s="8"/>
      <c r="AH10" s="100" t="s">
        <v>45</v>
      </c>
      <c r="AI10" s="72">
        <v>29</v>
      </c>
      <c r="AJ10" s="72">
        <v>24.9</v>
      </c>
      <c r="AK10" s="72">
        <v>38</v>
      </c>
      <c r="AL10" s="72">
        <v>30.7</v>
      </c>
      <c r="AM10" s="72">
        <v>48.3</v>
      </c>
      <c r="AN10" s="72">
        <v>37</v>
      </c>
      <c r="AO10" s="72">
        <v>55.6</v>
      </c>
      <c r="AP10" s="72">
        <v>42.9</v>
      </c>
      <c r="AQ10" s="72">
        <v>61</v>
      </c>
      <c r="AR10" s="72">
        <v>47.2</v>
      </c>
      <c r="AS10" s="72">
        <v>65.3</v>
      </c>
      <c r="AT10" s="72">
        <v>50.9</v>
      </c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7" ht="14.4">
      <c r="A11" s="8"/>
      <c r="B11" s="8"/>
      <c r="C11" s="95" t="s">
        <v>46</v>
      </c>
      <c r="D11" s="80">
        <v>56</v>
      </c>
      <c r="E11" s="80">
        <v>43.9</v>
      </c>
      <c r="F11" s="80">
        <v>61.5</v>
      </c>
      <c r="G11" s="80">
        <v>49</v>
      </c>
      <c r="H11" s="80">
        <v>66.400000000000006</v>
      </c>
      <c r="I11" s="80">
        <v>52.9</v>
      </c>
      <c r="J11" s="134"/>
      <c r="AF11" s="8"/>
      <c r="AG11" s="8"/>
      <c r="AH11" s="101" t="s">
        <v>46</v>
      </c>
      <c r="AI11" s="212">
        <v>31.2</v>
      </c>
      <c r="AJ11" s="212">
        <v>26.2</v>
      </c>
      <c r="AK11" s="212">
        <v>40.200000000000003</v>
      </c>
      <c r="AL11" s="212">
        <v>32.200000000000003</v>
      </c>
      <c r="AM11" s="212">
        <v>48.8</v>
      </c>
      <c r="AN11" s="212">
        <v>38.1</v>
      </c>
      <c r="AO11" s="212">
        <v>56</v>
      </c>
      <c r="AP11" s="212">
        <v>43.9</v>
      </c>
      <c r="AQ11" s="212">
        <v>61.5</v>
      </c>
      <c r="AR11" s="212">
        <v>49</v>
      </c>
      <c r="AS11" s="212">
        <v>66.400000000000006</v>
      </c>
      <c r="AT11" s="212">
        <v>52.9</v>
      </c>
      <c r="AU11" s="212">
        <v>69.099999999999994</v>
      </c>
      <c r="AV11" s="212">
        <v>54</v>
      </c>
      <c r="AW11" s="212">
        <v>71.099999999999994</v>
      </c>
      <c r="AX11" s="212">
        <v>55.9</v>
      </c>
      <c r="AY11" s="212">
        <v>73</v>
      </c>
      <c r="AZ11" s="212">
        <v>57.2</v>
      </c>
      <c r="BA11" s="212">
        <v>73.5</v>
      </c>
      <c r="BB11" s="212">
        <v>58.5</v>
      </c>
      <c r="BC11" s="212">
        <v>75.7</v>
      </c>
      <c r="BD11" s="212">
        <v>58.7</v>
      </c>
      <c r="BE11" s="212">
        <v>80.599999999999994</v>
      </c>
      <c r="BF11" s="212">
        <v>61.2</v>
      </c>
      <c r="BG11" s="212">
        <v>84</v>
      </c>
      <c r="BH11" s="212">
        <v>62.7</v>
      </c>
      <c r="BI11" s="212">
        <v>87.7</v>
      </c>
      <c r="BJ11" s="212">
        <v>66.099999999999994</v>
      </c>
      <c r="BK11" s="212">
        <v>90.8</v>
      </c>
      <c r="BL11" s="212">
        <v>66.5</v>
      </c>
    </row>
    <row r="12" spans="1:67" ht="14.4">
      <c r="A12" s="8" t="s">
        <v>49</v>
      </c>
      <c r="B12" s="8" t="s">
        <v>50</v>
      </c>
      <c r="C12" s="96" t="s">
        <v>48</v>
      </c>
      <c r="D12" s="200">
        <v>53.8</v>
      </c>
      <c r="E12" s="200">
        <v>40.700000000000003</v>
      </c>
      <c r="F12" s="200">
        <v>59.7</v>
      </c>
      <c r="G12" s="200">
        <v>45.6</v>
      </c>
      <c r="H12" s="200">
        <v>64.8</v>
      </c>
      <c r="I12" s="200">
        <v>49.7</v>
      </c>
      <c r="J12" s="135"/>
      <c r="AF12" s="8" t="s">
        <v>49</v>
      </c>
      <c r="AG12" s="8" t="s">
        <v>50</v>
      </c>
      <c r="AH12" s="102" t="s">
        <v>48</v>
      </c>
      <c r="AI12" s="216">
        <v>27.7</v>
      </c>
      <c r="AJ12" s="216">
        <v>24</v>
      </c>
      <c r="AK12" s="216">
        <v>36.700000000000003</v>
      </c>
      <c r="AL12" s="216">
        <v>29.4</v>
      </c>
      <c r="AM12" s="216">
        <v>46</v>
      </c>
      <c r="AN12" s="216">
        <v>35.200000000000003</v>
      </c>
      <c r="AO12" s="216">
        <v>53.8</v>
      </c>
      <c r="AP12" s="216">
        <v>40.700000000000003</v>
      </c>
      <c r="AQ12" s="216">
        <v>59.7</v>
      </c>
      <c r="AR12" s="216">
        <v>45.6</v>
      </c>
      <c r="AS12" s="216">
        <v>64.8</v>
      </c>
      <c r="AT12" s="216">
        <v>49.7</v>
      </c>
      <c r="AU12" s="216">
        <v>67.7</v>
      </c>
      <c r="AV12" s="216">
        <v>52</v>
      </c>
      <c r="AW12" s="216">
        <v>69.8</v>
      </c>
      <c r="AX12" s="216">
        <v>54</v>
      </c>
      <c r="AY12" s="216">
        <v>71.5</v>
      </c>
      <c r="AZ12" s="216">
        <v>54.9</v>
      </c>
      <c r="BA12" s="216">
        <v>73.7</v>
      </c>
      <c r="BB12" s="216">
        <v>56</v>
      </c>
      <c r="BC12" s="216">
        <v>77.599999999999994</v>
      </c>
      <c r="BD12" s="216">
        <v>58.1</v>
      </c>
      <c r="BE12" s="216">
        <v>81.599999999999994</v>
      </c>
      <c r="BF12" s="216">
        <v>60.4</v>
      </c>
      <c r="BG12" s="216">
        <v>85.3</v>
      </c>
      <c r="BH12" s="216">
        <v>62.5</v>
      </c>
      <c r="BI12" s="216">
        <v>88.7</v>
      </c>
      <c r="BJ12" s="216">
        <v>65</v>
      </c>
      <c r="BK12" s="216">
        <v>90.5</v>
      </c>
      <c r="BL12" s="216">
        <v>65.599999999999994</v>
      </c>
    </row>
    <row r="13" spans="1:67">
      <c r="A13" s="8"/>
      <c r="B13" s="8"/>
      <c r="C13" s="10" t="s">
        <v>11</v>
      </c>
      <c r="D13" s="73">
        <v>99</v>
      </c>
      <c r="E13" s="73">
        <v>98</v>
      </c>
      <c r="F13" s="73">
        <v>99</v>
      </c>
      <c r="G13" s="73">
        <v>96</v>
      </c>
      <c r="H13" s="73">
        <v>98</v>
      </c>
      <c r="I13" s="73">
        <v>96</v>
      </c>
      <c r="J13" s="136"/>
      <c r="AF13" s="8"/>
      <c r="AG13" s="8"/>
      <c r="AH13" s="67" t="s">
        <v>11</v>
      </c>
      <c r="AI13" s="73">
        <f t="shared" ref="AI13:BJ13" si="2">ROUND(AI10/AI11*100,0)</f>
        <v>93</v>
      </c>
      <c r="AJ13" s="73">
        <f t="shared" si="2"/>
        <v>95</v>
      </c>
      <c r="AK13" s="73">
        <f t="shared" si="2"/>
        <v>95</v>
      </c>
      <c r="AL13" s="73">
        <f t="shared" si="2"/>
        <v>95</v>
      </c>
      <c r="AM13" s="73">
        <f t="shared" si="2"/>
        <v>99</v>
      </c>
      <c r="AN13" s="73">
        <f t="shared" si="2"/>
        <v>97</v>
      </c>
      <c r="AO13" s="73">
        <f t="shared" si="2"/>
        <v>99</v>
      </c>
      <c r="AP13" s="73">
        <f t="shared" si="2"/>
        <v>98</v>
      </c>
      <c r="AQ13" s="73">
        <f t="shared" si="2"/>
        <v>99</v>
      </c>
      <c r="AR13" s="73">
        <f t="shared" si="2"/>
        <v>96</v>
      </c>
      <c r="AS13" s="73">
        <f t="shared" si="2"/>
        <v>98</v>
      </c>
      <c r="AT13" s="73">
        <f t="shared" si="2"/>
        <v>96</v>
      </c>
      <c r="AU13" s="73">
        <f t="shared" si="2"/>
        <v>0</v>
      </c>
      <c r="AV13" s="73">
        <f t="shared" si="2"/>
        <v>0</v>
      </c>
      <c r="AW13" s="73">
        <f t="shared" si="2"/>
        <v>0</v>
      </c>
      <c r="AX13" s="73">
        <f t="shared" si="2"/>
        <v>0</v>
      </c>
      <c r="AY13" s="73">
        <f>ROUND(AY10/AY11*100,0)</f>
        <v>0</v>
      </c>
      <c r="AZ13" s="73">
        <f>ROUND(AZ10/AZ11*100,0)</f>
        <v>0</v>
      </c>
      <c r="BA13" s="73">
        <f t="shared" si="2"/>
        <v>0</v>
      </c>
      <c r="BB13" s="73">
        <f t="shared" si="2"/>
        <v>0</v>
      </c>
      <c r="BC13" s="73">
        <f t="shared" si="2"/>
        <v>0</v>
      </c>
      <c r="BD13" s="73">
        <f t="shared" si="2"/>
        <v>0</v>
      </c>
      <c r="BE13" s="73">
        <f t="shared" si="2"/>
        <v>0</v>
      </c>
      <c r="BF13" s="73">
        <f t="shared" si="2"/>
        <v>0</v>
      </c>
      <c r="BG13" s="73">
        <f t="shared" si="2"/>
        <v>0</v>
      </c>
      <c r="BH13" s="73">
        <f t="shared" si="2"/>
        <v>0</v>
      </c>
      <c r="BI13" s="73">
        <f t="shared" si="2"/>
        <v>0</v>
      </c>
      <c r="BJ13" s="73">
        <f t="shared" si="2"/>
        <v>0</v>
      </c>
      <c r="BK13" s="73">
        <f>ROUND(BK10/BK11*100,0)</f>
        <v>0</v>
      </c>
      <c r="BL13" s="73">
        <f t="shared" ref="BL13" si="3">ROUND(BL10/BL11*100,0)</f>
        <v>0</v>
      </c>
    </row>
    <row r="14" spans="1:67">
      <c r="A14" s="8"/>
      <c r="B14" s="12"/>
      <c r="C14" s="13" t="s">
        <v>12</v>
      </c>
      <c r="D14" s="74">
        <v>103</v>
      </c>
      <c r="E14" s="74">
        <v>105</v>
      </c>
      <c r="F14" s="74">
        <v>102</v>
      </c>
      <c r="G14" s="74">
        <v>104</v>
      </c>
      <c r="H14" s="74">
        <v>101</v>
      </c>
      <c r="I14" s="74">
        <v>102</v>
      </c>
      <c r="J14" s="135"/>
      <c r="AF14" s="8"/>
      <c r="AG14" s="12"/>
      <c r="AH14" s="68" t="s">
        <v>12</v>
      </c>
      <c r="AI14" s="74">
        <f>ROUND(AI10/AI12*100,0)</f>
        <v>105</v>
      </c>
      <c r="AJ14" s="74">
        <f t="shared" ref="AJ14:BL14" si="4">ROUND(AJ10/AJ12*100,0)</f>
        <v>104</v>
      </c>
      <c r="AK14" s="74">
        <f t="shared" si="4"/>
        <v>104</v>
      </c>
      <c r="AL14" s="74">
        <f t="shared" si="4"/>
        <v>104</v>
      </c>
      <c r="AM14" s="74">
        <f t="shared" si="4"/>
        <v>105</v>
      </c>
      <c r="AN14" s="74">
        <f t="shared" si="4"/>
        <v>105</v>
      </c>
      <c r="AO14" s="74">
        <f t="shared" si="4"/>
        <v>103</v>
      </c>
      <c r="AP14" s="74">
        <f t="shared" si="4"/>
        <v>105</v>
      </c>
      <c r="AQ14" s="74">
        <f t="shared" si="4"/>
        <v>102</v>
      </c>
      <c r="AR14" s="74">
        <f t="shared" si="4"/>
        <v>104</v>
      </c>
      <c r="AS14" s="74">
        <f t="shared" si="4"/>
        <v>101</v>
      </c>
      <c r="AT14" s="74">
        <f t="shared" si="4"/>
        <v>102</v>
      </c>
      <c r="AU14" s="74">
        <f t="shared" si="4"/>
        <v>0</v>
      </c>
      <c r="AV14" s="74">
        <f t="shared" si="4"/>
        <v>0</v>
      </c>
      <c r="AW14" s="74">
        <f t="shared" si="4"/>
        <v>0</v>
      </c>
      <c r="AX14" s="74">
        <f t="shared" si="4"/>
        <v>0</v>
      </c>
      <c r="AY14" s="74">
        <f>ROUND(AY10/AY12*100,0)</f>
        <v>0</v>
      </c>
      <c r="AZ14" s="74">
        <f>ROUND(AZ10/AZ12*100,0)</f>
        <v>0</v>
      </c>
      <c r="BA14" s="74">
        <f t="shared" si="4"/>
        <v>0</v>
      </c>
      <c r="BB14" s="74">
        <f t="shared" si="4"/>
        <v>0</v>
      </c>
      <c r="BC14" s="74">
        <f t="shared" si="4"/>
        <v>0</v>
      </c>
      <c r="BD14" s="74">
        <f t="shared" si="4"/>
        <v>0</v>
      </c>
      <c r="BE14" s="74">
        <f t="shared" si="4"/>
        <v>0</v>
      </c>
      <c r="BF14" s="74">
        <f t="shared" si="4"/>
        <v>0</v>
      </c>
      <c r="BG14" s="74">
        <f t="shared" si="4"/>
        <v>0</v>
      </c>
      <c r="BH14" s="74">
        <f t="shared" si="4"/>
        <v>0</v>
      </c>
      <c r="BI14" s="74">
        <f t="shared" si="4"/>
        <v>0</v>
      </c>
      <c r="BJ14" s="74">
        <f t="shared" si="4"/>
        <v>0</v>
      </c>
      <c r="BK14" s="74">
        <f t="shared" si="4"/>
        <v>0</v>
      </c>
      <c r="BL14" s="74">
        <f t="shared" si="4"/>
        <v>0</v>
      </c>
    </row>
    <row r="15" spans="1:67" ht="14.4">
      <c r="A15" s="8"/>
      <c r="B15" s="8"/>
      <c r="C15" s="100" t="s">
        <v>45</v>
      </c>
      <c r="D15" s="72">
        <v>55.2</v>
      </c>
      <c r="E15" s="72">
        <v>43.9</v>
      </c>
      <c r="F15" s="72">
        <v>60.4</v>
      </c>
      <c r="G15" s="72">
        <v>48.4</v>
      </c>
      <c r="H15" s="72">
        <v>63.8</v>
      </c>
      <c r="I15" s="72">
        <v>52.1</v>
      </c>
      <c r="J15" s="133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2"/>
      <c r="AA15" s="171"/>
      <c r="AB15" s="171"/>
      <c r="AC15" s="171"/>
      <c r="AF15" s="8"/>
      <c r="AG15" s="8"/>
      <c r="AH15" s="100" t="s">
        <v>45</v>
      </c>
      <c r="AI15" s="72">
        <v>29.7</v>
      </c>
      <c r="AJ15" s="72">
        <v>26.4</v>
      </c>
      <c r="AK15" s="72">
        <v>38.9</v>
      </c>
      <c r="AL15" s="72">
        <v>31.6</v>
      </c>
      <c r="AM15" s="72">
        <v>48.6</v>
      </c>
      <c r="AN15" s="72">
        <v>38.200000000000003</v>
      </c>
      <c r="AO15" s="72">
        <v>55.2</v>
      </c>
      <c r="AP15" s="72">
        <v>43.9</v>
      </c>
      <c r="AQ15" s="72">
        <v>60.4</v>
      </c>
      <c r="AR15" s="72">
        <v>48.4</v>
      </c>
      <c r="AS15" s="72">
        <v>63.8</v>
      </c>
      <c r="AT15" s="72">
        <v>52.1</v>
      </c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N15" s="77"/>
      <c r="BO15" s="77"/>
    </row>
    <row r="16" spans="1:67" ht="14.4">
      <c r="A16" s="8"/>
      <c r="B16" s="8"/>
      <c r="C16" s="101" t="s">
        <v>46</v>
      </c>
      <c r="D16" s="80">
        <v>56.3</v>
      </c>
      <c r="E16" s="80">
        <v>42.7</v>
      </c>
      <c r="F16" s="80">
        <v>60.6</v>
      </c>
      <c r="G16" s="80">
        <v>48.1</v>
      </c>
      <c r="H16" s="80">
        <v>64.099999999999994</v>
      </c>
      <c r="I16" s="80">
        <v>51.3</v>
      </c>
      <c r="J16" s="134"/>
      <c r="P16" s="173"/>
      <c r="Q16" s="173"/>
      <c r="R16" s="173"/>
      <c r="S16" s="173"/>
      <c r="T16" s="173"/>
      <c r="U16" s="174"/>
      <c r="V16" s="174"/>
      <c r="W16" s="174"/>
      <c r="X16" s="174"/>
      <c r="Y16" s="174"/>
      <c r="Z16" s="174"/>
      <c r="AA16" s="174"/>
      <c r="AB16" s="174"/>
      <c r="AC16" s="174"/>
      <c r="AF16" s="8"/>
      <c r="AG16" s="8"/>
      <c r="AH16" s="101" t="s">
        <v>46</v>
      </c>
      <c r="AI16" s="212">
        <v>32.299999999999997</v>
      </c>
      <c r="AJ16" s="212">
        <v>26.8</v>
      </c>
      <c r="AK16" s="212">
        <v>40.299999999999997</v>
      </c>
      <c r="AL16" s="212">
        <v>31.9</v>
      </c>
      <c r="AM16" s="212">
        <v>48.4</v>
      </c>
      <c r="AN16" s="212">
        <v>38</v>
      </c>
      <c r="AO16" s="212">
        <v>56.3</v>
      </c>
      <c r="AP16" s="212">
        <v>42.7</v>
      </c>
      <c r="AQ16" s="212">
        <v>60.6</v>
      </c>
      <c r="AR16" s="212">
        <v>48.1</v>
      </c>
      <c r="AS16" s="212">
        <v>64.099999999999994</v>
      </c>
      <c r="AT16" s="212">
        <v>51.3</v>
      </c>
      <c r="AU16" s="212">
        <v>66.599999999999994</v>
      </c>
      <c r="AV16" s="212">
        <v>53.7</v>
      </c>
      <c r="AW16" s="212">
        <v>68.2</v>
      </c>
      <c r="AX16" s="212">
        <v>55.7</v>
      </c>
      <c r="AY16" s="212">
        <v>69.400000000000006</v>
      </c>
      <c r="AZ16" s="212">
        <v>56.7</v>
      </c>
      <c r="BA16" s="212">
        <v>70.400000000000006</v>
      </c>
      <c r="BB16" s="212">
        <v>57.8</v>
      </c>
      <c r="BC16" s="212">
        <v>72.099999999999994</v>
      </c>
      <c r="BD16" s="212">
        <v>58.5</v>
      </c>
      <c r="BE16" s="212">
        <v>75.900000000000006</v>
      </c>
      <c r="BF16" s="212">
        <v>59.6</v>
      </c>
      <c r="BG16" s="212">
        <v>80.5</v>
      </c>
      <c r="BH16" s="212">
        <v>61.9</v>
      </c>
      <c r="BI16" s="212">
        <v>83.2</v>
      </c>
      <c r="BJ16" s="212">
        <v>63.2</v>
      </c>
      <c r="BK16" s="212">
        <v>85.8</v>
      </c>
      <c r="BL16" s="212">
        <v>64.099999999999994</v>
      </c>
    </row>
    <row r="17" spans="1:67" ht="15.6">
      <c r="A17" s="8" t="s">
        <v>64</v>
      </c>
      <c r="B17" s="8" t="s">
        <v>91</v>
      </c>
      <c r="C17" s="102" t="s">
        <v>48</v>
      </c>
      <c r="D17" s="158">
        <v>54.3</v>
      </c>
      <c r="E17" s="158">
        <v>42.1</v>
      </c>
      <c r="F17" s="158">
        <v>60.5</v>
      </c>
      <c r="G17" s="158">
        <v>47.1</v>
      </c>
      <c r="H17" s="158">
        <v>64.8</v>
      </c>
      <c r="I17" s="158">
        <v>50.9</v>
      </c>
      <c r="J17" s="135"/>
      <c r="AF17" s="8" t="s">
        <v>64</v>
      </c>
      <c r="AG17" s="8" t="s">
        <v>81</v>
      </c>
      <c r="AH17" s="102" t="s">
        <v>48</v>
      </c>
      <c r="AI17" s="217">
        <v>28.6</v>
      </c>
      <c r="AJ17" s="217">
        <v>24.6</v>
      </c>
      <c r="AK17" s="217">
        <v>37.700000000000003</v>
      </c>
      <c r="AL17" s="217">
        <v>30.2</v>
      </c>
      <c r="AM17" s="217">
        <v>46.4</v>
      </c>
      <c r="AN17" s="217">
        <v>36.200000000000003</v>
      </c>
      <c r="AO17" s="217">
        <v>54.3</v>
      </c>
      <c r="AP17" s="217">
        <v>42.1</v>
      </c>
      <c r="AQ17" s="217">
        <v>60.5</v>
      </c>
      <c r="AR17" s="217">
        <v>47.1</v>
      </c>
      <c r="AS17" s="217">
        <v>64.8</v>
      </c>
      <c r="AT17" s="217">
        <v>50.9</v>
      </c>
      <c r="AU17" s="217">
        <v>67.5</v>
      </c>
      <c r="AV17" s="217">
        <v>53</v>
      </c>
      <c r="AW17" s="217">
        <v>69.099999999999994</v>
      </c>
      <c r="AX17" s="217">
        <v>54.7</v>
      </c>
      <c r="AY17" s="217">
        <v>70.5</v>
      </c>
      <c r="AZ17" s="217">
        <v>55.9</v>
      </c>
      <c r="BA17" s="217">
        <v>72.400000000000006</v>
      </c>
      <c r="BB17" s="217">
        <v>57</v>
      </c>
      <c r="BC17" s="217">
        <v>75.8</v>
      </c>
      <c r="BD17" s="217">
        <v>58.5</v>
      </c>
      <c r="BE17" s="217">
        <v>79.8</v>
      </c>
      <c r="BF17" s="217">
        <v>60.5</v>
      </c>
      <c r="BG17" s="217">
        <v>84</v>
      </c>
      <c r="BH17" s="217">
        <v>62.8</v>
      </c>
      <c r="BI17" s="217">
        <v>87.9</v>
      </c>
      <c r="BJ17" s="217">
        <v>65</v>
      </c>
      <c r="BK17" s="217">
        <v>90.2</v>
      </c>
      <c r="BL17" s="217">
        <v>66</v>
      </c>
    </row>
    <row r="18" spans="1:67">
      <c r="A18" s="8"/>
      <c r="B18" s="8"/>
      <c r="C18" s="10" t="s">
        <v>11</v>
      </c>
      <c r="D18" s="73">
        <v>98</v>
      </c>
      <c r="E18" s="73">
        <v>103</v>
      </c>
      <c r="F18" s="73">
        <v>100</v>
      </c>
      <c r="G18" s="73">
        <v>101</v>
      </c>
      <c r="H18" s="73">
        <v>100</v>
      </c>
      <c r="I18" s="73">
        <v>102</v>
      </c>
      <c r="J18" s="136"/>
      <c r="AF18" s="8"/>
      <c r="AG18" s="8"/>
      <c r="AH18" s="67" t="s">
        <v>11</v>
      </c>
      <c r="AI18" s="73">
        <f>ROUND(AI15/AI16*100,0)</f>
        <v>92</v>
      </c>
      <c r="AJ18" s="73">
        <f t="shared" ref="AJ18:BL18" si="5">ROUND(AJ15/AJ16*100,0)</f>
        <v>99</v>
      </c>
      <c r="AK18" s="73">
        <f t="shared" si="5"/>
        <v>97</v>
      </c>
      <c r="AL18" s="73">
        <f t="shared" si="5"/>
        <v>99</v>
      </c>
      <c r="AM18" s="73">
        <f t="shared" si="5"/>
        <v>100</v>
      </c>
      <c r="AN18" s="73">
        <f t="shared" si="5"/>
        <v>101</v>
      </c>
      <c r="AO18" s="73">
        <f t="shared" si="5"/>
        <v>98</v>
      </c>
      <c r="AP18" s="73">
        <f t="shared" si="5"/>
        <v>103</v>
      </c>
      <c r="AQ18" s="73">
        <f t="shared" si="5"/>
        <v>100</v>
      </c>
      <c r="AR18" s="73">
        <f t="shared" si="5"/>
        <v>101</v>
      </c>
      <c r="AS18" s="73">
        <f t="shared" si="5"/>
        <v>100</v>
      </c>
      <c r="AT18" s="73">
        <f t="shared" si="5"/>
        <v>102</v>
      </c>
      <c r="AU18" s="73">
        <f t="shared" si="5"/>
        <v>0</v>
      </c>
      <c r="AV18" s="73">
        <f t="shared" si="5"/>
        <v>0</v>
      </c>
      <c r="AW18" s="73">
        <f t="shared" si="5"/>
        <v>0</v>
      </c>
      <c r="AX18" s="73">
        <f t="shared" si="5"/>
        <v>0</v>
      </c>
      <c r="AY18" s="73">
        <f>ROUND(AY15/AY16*100,0)</f>
        <v>0</v>
      </c>
      <c r="AZ18" s="73">
        <f>ROUND(AZ15/AZ16*100,0)</f>
        <v>0</v>
      </c>
      <c r="BA18" s="73">
        <f t="shared" si="5"/>
        <v>0</v>
      </c>
      <c r="BB18" s="73">
        <f t="shared" si="5"/>
        <v>0</v>
      </c>
      <c r="BC18" s="73">
        <f t="shared" si="5"/>
        <v>0</v>
      </c>
      <c r="BD18" s="73">
        <f t="shared" si="5"/>
        <v>0</v>
      </c>
      <c r="BE18" s="73">
        <f t="shared" si="5"/>
        <v>0</v>
      </c>
      <c r="BF18" s="73">
        <f t="shared" si="5"/>
        <v>0</v>
      </c>
      <c r="BG18" s="73">
        <f t="shared" si="5"/>
        <v>0</v>
      </c>
      <c r="BH18" s="73">
        <f t="shared" si="5"/>
        <v>0</v>
      </c>
      <c r="BI18" s="73">
        <f t="shared" si="5"/>
        <v>0</v>
      </c>
      <c r="BJ18" s="73">
        <f t="shared" si="5"/>
        <v>0</v>
      </c>
      <c r="BK18" s="73">
        <f t="shared" si="5"/>
        <v>0</v>
      </c>
      <c r="BL18" s="73">
        <f t="shared" si="5"/>
        <v>0</v>
      </c>
    </row>
    <row r="19" spans="1:67">
      <c r="A19" s="8"/>
      <c r="B19" s="12"/>
      <c r="C19" s="13" t="s">
        <v>12</v>
      </c>
      <c r="D19" s="74">
        <v>102</v>
      </c>
      <c r="E19" s="74">
        <v>104</v>
      </c>
      <c r="F19" s="74">
        <v>100</v>
      </c>
      <c r="G19" s="74">
        <v>103</v>
      </c>
      <c r="H19" s="74">
        <v>98</v>
      </c>
      <c r="I19" s="74">
        <v>102</v>
      </c>
      <c r="J19" s="135"/>
      <c r="AF19" s="8"/>
      <c r="AG19" s="12"/>
      <c r="AH19" s="68" t="s">
        <v>12</v>
      </c>
      <c r="AI19" s="74">
        <f>ROUND(AI15/AI17*100,0)</f>
        <v>104</v>
      </c>
      <c r="AJ19" s="74">
        <f t="shared" ref="AJ19:BL19" si="6">ROUND(AJ15/AJ17*100,0)</f>
        <v>107</v>
      </c>
      <c r="AK19" s="74">
        <f t="shared" si="6"/>
        <v>103</v>
      </c>
      <c r="AL19" s="74">
        <f t="shared" si="6"/>
        <v>105</v>
      </c>
      <c r="AM19" s="74">
        <f t="shared" si="6"/>
        <v>105</v>
      </c>
      <c r="AN19" s="74">
        <f t="shared" si="6"/>
        <v>106</v>
      </c>
      <c r="AO19" s="74">
        <f t="shared" si="6"/>
        <v>102</v>
      </c>
      <c r="AP19" s="74">
        <f t="shared" si="6"/>
        <v>104</v>
      </c>
      <c r="AQ19" s="74">
        <f t="shared" si="6"/>
        <v>100</v>
      </c>
      <c r="AR19" s="74">
        <f t="shared" si="6"/>
        <v>103</v>
      </c>
      <c r="AS19" s="74">
        <f t="shared" si="6"/>
        <v>98</v>
      </c>
      <c r="AT19" s="74">
        <f t="shared" si="6"/>
        <v>102</v>
      </c>
      <c r="AU19" s="74">
        <f t="shared" si="6"/>
        <v>0</v>
      </c>
      <c r="AV19" s="74">
        <f t="shared" si="6"/>
        <v>0</v>
      </c>
      <c r="AW19" s="74">
        <f t="shared" si="6"/>
        <v>0</v>
      </c>
      <c r="AX19" s="74">
        <f t="shared" si="6"/>
        <v>0</v>
      </c>
      <c r="AY19" s="74">
        <f>ROUND(AY15/AY17*100,0)</f>
        <v>0</v>
      </c>
      <c r="AZ19" s="74">
        <f>ROUND(AZ15/AZ17*100,0)</f>
        <v>0</v>
      </c>
      <c r="BA19" s="74">
        <f t="shared" si="6"/>
        <v>0</v>
      </c>
      <c r="BB19" s="74">
        <f t="shared" si="6"/>
        <v>0</v>
      </c>
      <c r="BC19" s="74">
        <f t="shared" si="6"/>
        <v>0</v>
      </c>
      <c r="BD19" s="74">
        <f t="shared" si="6"/>
        <v>0</v>
      </c>
      <c r="BE19" s="74">
        <f t="shared" si="6"/>
        <v>0</v>
      </c>
      <c r="BF19" s="74">
        <f t="shared" si="6"/>
        <v>0</v>
      </c>
      <c r="BG19" s="74">
        <f t="shared" si="6"/>
        <v>0</v>
      </c>
      <c r="BH19" s="74">
        <f t="shared" si="6"/>
        <v>0</v>
      </c>
      <c r="BI19" s="74">
        <f t="shared" si="6"/>
        <v>0</v>
      </c>
      <c r="BJ19" s="74">
        <f t="shared" si="6"/>
        <v>0</v>
      </c>
      <c r="BK19" s="74">
        <f t="shared" si="6"/>
        <v>0</v>
      </c>
      <c r="BL19" s="74">
        <f t="shared" si="6"/>
        <v>0</v>
      </c>
    </row>
    <row r="20" spans="1:67" ht="14.4">
      <c r="A20" s="8"/>
      <c r="B20" s="8"/>
      <c r="C20" s="94" t="s">
        <v>45</v>
      </c>
      <c r="D20" s="65">
        <v>55.3</v>
      </c>
      <c r="E20" s="65">
        <v>43.6</v>
      </c>
      <c r="F20" s="65">
        <v>60.5</v>
      </c>
      <c r="G20" s="65">
        <v>47.8</v>
      </c>
      <c r="H20" s="65">
        <v>64.2</v>
      </c>
      <c r="I20" s="65">
        <v>51.7</v>
      </c>
      <c r="J20" s="133"/>
      <c r="AF20" s="8"/>
      <c r="AG20" s="8"/>
      <c r="AH20" s="100" t="s">
        <v>45</v>
      </c>
      <c r="AI20" s="65">
        <f>IFERROR(ROUND(AVERAGE(AI5,AI10,AI15),1),"")</f>
        <v>28.9</v>
      </c>
      <c r="AJ20" s="65">
        <f t="shared" ref="AJ20:BL20" si="7">IFERROR(ROUND(AVERAGE(AJ5,AJ10,AJ15),1),"")</f>
        <v>25.4</v>
      </c>
      <c r="AK20" s="65">
        <f t="shared" si="7"/>
        <v>37.700000000000003</v>
      </c>
      <c r="AL20" s="65">
        <f t="shared" si="7"/>
        <v>30.6</v>
      </c>
      <c r="AM20" s="65">
        <f t="shared" si="7"/>
        <v>48.3</v>
      </c>
      <c r="AN20" s="65">
        <f t="shared" si="7"/>
        <v>37.4</v>
      </c>
      <c r="AO20" s="65">
        <f t="shared" si="7"/>
        <v>55.3</v>
      </c>
      <c r="AP20" s="65">
        <f t="shared" si="7"/>
        <v>43.6</v>
      </c>
      <c r="AQ20" s="65">
        <f t="shared" si="7"/>
        <v>60.5</v>
      </c>
      <c r="AR20" s="65">
        <f t="shared" si="7"/>
        <v>47.8</v>
      </c>
      <c r="AS20" s="65">
        <f t="shared" si="7"/>
        <v>64.2</v>
      </c>
      <c r="AT20" s="65">
        <f t="shared" si="7"/>
        <v>51.7</v>
      </c>
      <c r="AU20" s="65" t="str">
        <f t="shared" si="7"/>
        <v/>
      </c>
      <c r="AV20" s="65" t="str">
        <f t="shared" si="7"/>
        <v/>
      </c>
      <c r="AW20" s="65" t="str">
        <f t="shared" si="7"/>
        <v/>
      </c>
      <c r="AX20" s="65" t="str">
        <f t="shared" si="7"/>
        <v/>
      </c>
      <c r="AY20" s="65" t="str">
        <f t="shared" si="7"/>
        <v/>
      </c>
      <c r="AZ20" s="65" t="str">
        <f t="shared" si="7"/>
        <v/>
      </c>
      <c r="BA20" s="65" t="str">
        <f t="shared" si="7"/>
        <v/>
      </c>
      <c r="BB20" s="65" t="str">
        <f t="shared" si="7"/>
        <v/>
      </c>
      <c r="BC20" s="65" t="str">
        <f t="shared" si="7"/>
        <v/>
      </c>
      <c r="BD20" s="65" t="str">
        <f t="shared" si="7"/>
        <v/>
      </c>
      <c r="BE20" s="65" t="str">
        <f t="shared" si="7"/>
        <v/>
      </c>
      <c r="BF20" s="65" t="str">
        <f t="shared" si="7"/>
        <v/>
      </c>
      <c r="BG20" s="65" t="str">
        <f t="shared" si="7"/>
        <v/>
      </c>
      <c r="BH20" s="65" t="str">
        <f t="shared" si="7"/>
        <v/>
      </c>
      <c r="BI20" s="65" t="str">
        <f t="shared" si="7"/>
        <v/>
      </c>
      <c r="BJ20" s="65" t="str">
        <f t="shared" si="7"/>
        <v/>
      </c>
      <c r="BK20" s="65" t="str">
        <f t="shared" si="7"/>
        <v/>
      </c>
      <c r="BL20" s="65" t="str">
        <f t="shared" si="7"/>
        <v/>
      </c>
    </row>
    <row r="21" spans="1:67" ht="14.25" customHeight="1">
      <c r="A21" s="8"/>
      <c r="B21" s="8"/>
      <c r="C21" s="95" t="s">
        <v>46</v>
      </c>
      <c r="D21" s="65">
        <v>56.1</v>
      </c>
      <c r="E21" s="65">
        <v>43.3</v>
      </c>
      <c r="F21" s="65">
        <v>60.9</v>
      </c>
      <c r="G21" s="65">
        <v>48.4</v>
      </c>
      <c r="H21" s="65">
        <v>65.099999999999994</v>
      </c>
      <c r="I21" s="65">
        <v>52.1</v>
      </c>
      <c r="J21" s="134"/>
      <c r="AF21" s="8"/>
      <c r="AG21" s="8"/>
      <c r="AH21" s="101" t="s">
        <v>46</v>
      </c>
      <c r="AI21" s="210">
        <f>ROUND(AVERAGE(AI6,AI11,AI16),1)</f>
        <v>31.6</v>
      </c>
      <c r="AJ21" s="210">
        <f t="shared" ref="AJ21:BL21" si="8">ROUND(AVERAGE(AJ6,AJ11,AJ16),1)</f>
        <v>26.5</v>
      </c>
      <c r="AK21" s="210">
        <f t="shared" si="8"/>
        <v>40.9</v>
      </c>
      <c r="AL21" s="210">
        <f t="shared" si="8"/>
        <v>32.299999999999997</v>
      </c>
      <c r="AM21" s="210">
        <f t="shared" si="8"/>
        <v>49</v>
      </c>
      <c r="AN21" s="210">
        <f t="shared" si="8"/>
        <v>37.9</v>
      </c>
      <c r="AO21" s="210">
        <f t="shared" si="8"/>
        <v>56.1</v>
      </c>
      <c r="AP21" s="210">
        <f t="shared" si="8"/>
        <v>43.3</v>
      </c>
      <c r="AQ21" s="210">
        <f t="shared" si="8"/>
        <v>60.9</v>
      </c>
      <c r="AR21" s="210">
        <f t="shared" si="8"/>
        <v>48.4</v>
      </c>
      <c r="AS21" s="210">
        <f t="shared" si="8"/>
        <v>65.099999999999994</v>
      </c>
      <c r="AT21" s="210">
        <f t="shared" si="8"/>
        <v>52.1</v>
      </c>
      <c r="AU21" s="210">
        <f t="shared" si="8"/>
        <v>67.8</v>
      </c>
      <c r="AV21" s="210">
        <f t="shared" si="8"/>
        <v>54</v>
      </c>
      <c r="AW21" s="210">
        <f t="shared" si="8"/>
        <v>69.3</v>
      </c>
      <c r="AX21" s="210">
        <f t="shared" si="8"/>
        <v>55.5</v>
      </c>
      <c r="AY21" s="210">
        <f t="shared" si="8"/>
        <v>70.8</v>
      </c>
      <c r="AZ21" s="210">
        <f t="shared" si="8"/>
        <v>56.8</v>
      </c>
      <c r="BA21" s="210">
        <f t="shared" si="8"/>
        <v>72.099999999999994</v>
      </c>
      <c r="BB21" s="210">
        <f t="shared" si="8"/>
        <v>58</v>
      </c>
      <c r="BC21" s="210">
        <f t="shared" si="8"/>
        <v>73.8</v>
      </c>
      <c r="BD21" s="210">
        <f t="shared" si="8"/>
        <v>58.8</v>
      </c>
      <c r="BE21" s="210">
        <f t="shared" si="8"/>
        <v>77.8</v>
      </c>
      <c r="BF21" s="210">
        <f t="shared" si="8"/>
        <v>60.9</v>
      </c>
      <c r="BG21" s="210">
        <f t="shared" si="8"/>
        <v>81.5</v>
      </c>
      <c r="BH21" s="210">
        <f t="shared" si="8"/>
        <v>62.8</v>
      </c>
      <c r="BI21" s="210">
        <f t="shared" si="8"/>
        <v>85.5</v>
      </c>
      <c r="BJ21" s="210">
        <f t="shared" si="8"/>
        <v>64.5</v>
      </c>
      <c r="BK21" s="210">
        <f t="shared" si="8"/>
        <v>87</v>
      </c>
      <c r="BL21" s="210">
        <f t="shared" si="8"/>
        <v>63</v>
      </c>
    </row>
    <row r="22" spans="1:67" ht="15" customHeight="1">
      <c r="A22" s="8"/>
      <c r="B22" s="8" t="s">
        <v>30</v>
      </c>
      <c r="C22" s="96" t="s">
        <v>48</v>
      </c>
      <c r="D22" s="65">
        <v>53.8</v>
      </c>
      <c r="E22" s="65">
        <v>41.2</v>
      </c>
      <c r="F22" s="65">
        <v>59.7</v>
      </c>
      <c r="G22" s="65">
        <v>46.2</v>
      </c>
      <c r="H22" s="65">
        <v>64.5</v>
      </c>
      <c r="I22" s="65">
        <v>50.3</v>
      </c>
      <c r="J22" s="137"/>
      <c r="O22" s="175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F22" s="8"/>
      <c r="AG22" s="8" t="s">
        <v>30</v>
      </c>
      <c r="AH22" s="102" t="s">
        <v>48</v>
      </c>
      <c r="AI22" s="210">
        <f>ROUND(AVERAGE(AI7,AI12,AI17),1)</f>
        <v>28.4</v>
      </c>
      <c r="AJ22" s="210">
        <f t="shared" ref="AJ22:BL22" si="9">ROUND(AVERAGE(AJ7,AJ12,AJ17),1)</f>
        <v>24.4</v>
      </c>
      <c r="AK22" s="210">
        <f t="shared" si="9"/>
        <v>37.4</v>
      </c>
      <c r="AL22" s="210">
        <f t="shared" si="9"/>
        <v>29.8</v>
      </c>
      <c r="AM22" s="210">
        <f t="shared" si="9"/>
        <v>46.3</v>
      </c>
      <c r="AN22" s="210">
        <f t="shared" si="9"/>
        <v>35.700000000000003</v>
      </c>
      <c r="AO22" s="210">
        <f t="shared" si="9"/>
        <v>53.8</v>
      </c>
      <c r="AP22" s="210">
        <f t="shared" si="9"/>
        <v>41.2</v>
      </c>
      <c r="AQ22" s="210">
        <f t="shared" si="9"/>
        <v>59.7</v>
      </c>
      <c r="AR22" s="210">
        <f t="shared" si="9"/>
        <v>46.2</v>
      </c>
      <c r="AS22" s="210">
        <f t="shared" si="9"/>
        <v>64.5</v>
      </c>
      <c r="AT22" s="210">
        <f t="shared" si="9"/>
        <v>50.3</v>
      </c>
      <c r="AU22" s="210">
        <f t="shared" si="9"/>
        <v>67.099999999999994</v>
      </c>
      <c r="AV22" s="210">
        <f t="shared" si="9"/>
        <v>52.4</v>
      </c>
      <c r="AW22" s="210">
        <f t="shared" si="9"/>
        <v>69.099999999999994</v>
      </c>
      <c r="AX22" s="210">
        <f t="shared" si="9"/>
        <v>54.3</v>
      </c>
      <c r="AY22" s="210">
        <f t="shared" si="9"/>
        <v>70.599999999999994</v>
      </c>
      <c r="AZ22" s="210">
        <f t="shared" si="9"/>
        <v>55.5</v>
      </c>
      <c r="BA22" s="210">
        <f t="shared" si="9"/>
        <v>72.7</v>
      </c>
      <c r="BB22" s="210">
        <f t="shared" si="9"/>
        <v>56.7</v>
      </c>
      <c r="BC22" s="210">
        <f t="shared" si="9"/>
        <v>75.900000000000006</v>
      </c>
      <c r="BD22" s="210">
        <f t="shared" si="9"/>
        <v>58.3</v>
      </c>
      <c r="BE22" s="210">
        <f t="shared" si="9"/>
        <v>79.599999999999994</v>
      </c>
      <c r="BF22" s="210">
        <f t="shared" si="9"/>
        <v>60.3</v>
      </c>
      <c r="BG22" s="210">
        <f t="shared" si="9"/>
        <v>83.2</v>
      </c>
      <c r="BH22" s="210">
        <f t="shared" si="9"/>
        <v>62.5</v>
      </c>
      <c r="BI22" s="210">
        <f t="shared" si="9"/>
        <v>87.2</v>
      </c>
      <c r="BJ22" s="210">
        <f t="shared" si="9"/>
        <v>64.7</v>
      </c>
      <c r="BK22" s="210">
        <f t="shared" si="9"/>
        <v>89.6</v>
      </c>
      <c r="BL22" s="210">
        <f t="shared" si="9"/>
        <v>65.2</v>
      </c>
    </row>
    <row r="23" spans="1:67" ht="15" customHeight="1">
      <c r="A23" s="8"/>
      <c r="B23" s="8"/>
      <c r="C23" s="10" t="s">
        <v>11</v>
      </c>
      <c r="D23" s="75">
        <v>99</v>
      </c>
      <c r="E23" s="75">
        <v>101</v>
      </c>
      <c r="F23" s="75">
        <v>99</v>
      </c>
      <c r="G23" s="75">
        <v>99</v>
      </c>
      <c r="H23" s="75">
        <v>99</v>
      </c>
      <c r="I23" s="73">
        <v>99</v>
      </c>
      <c r="J23" s="136"/>
      <c r="O23" s="54"/>
      <c r="P23" s="105" t="s">
        <v>14</v>
      </c>
      <c r="Q23" s="105" t="s">
        <v>15</v>
      </c>
      <c r="R23" s="105" t="s">
        <v>16</v>
      </c>
      <c r="S23" s="105" t="s">
        <v>17</v>
      </c>
      <c r="T23" s="105" t="s">
        <v>18</v>
      </c>
      <c r="U23" s="105" t="s">
        <v>19</v>
      </c>
      <c r="V23" s="105" t="s">
        <v>20</v>
      </c>
      <c r="W23" s="105" t="s">
        <v>51</v>
      </c>
      <c r="X23" s="105" t="s">
        <v>52</v>
      </c>
      <c r="Y23" s="105" t="s">
        <v>53</v>
      </c>
      <c r="Z23" s="106" t="s">
        <v>54</v>
      </c>
      <c r="AA23" s="105" t="s">
        <v>55</v>
      </c>
      <c r="AB23" s="105" t="s">
        <v>56</v>
      </c>
      <c r="AC23" s="105" t="s">
        <v>57</v>
      </c>
      <c r="AF23" s="8"/>
      <c r="AG23" s="8"/>
      <c r="AH23" s="10" t="s">
        <v>11</v>
      </c>
      <c r="AI23" s="75">
        <f>IFERROR(ROUND(AI20/AI21*100,0),"")</f>
        <v>91</v>
      </c>
      <c r="AJ23" s="215">
        <f t="shared" ref="AJ23:BJ23" si="10">IFERROR(ROUND(AJ20/AJ21*100,0),"")</f>
        <v>96</v>
      </c>
      <c r="AK23" s="75">
        <f t="shared" si="10"/>
        <v>92</v>
      </c>
      <c r="AL23" s="75">
        <f t="shared" si="10"/>
        <v>95</v>
      </c>
      <c r="AM23" s="75">
        <f t="shared" si="10"/>
        <v>99</v>
      </c>
      <c r="AN23" s="75">
        <f t="shared" si="10"/>
        <v>99</v>
      </c>
      <c r="AO23" s="75">
        <f t="shared" si="10"/>
        <v>99</v>
      </c>
      <c r="AP23" s="75">
        <f t="shared" si="10"/>
        <v>101</v>
      </c>
      <c r="AQ23" s="75">
        <f>IFERROR(ROUND(AQ20/AQ21*100,0),"")</f>
        <v>99</v>
      </c>
      <c r="AR23" s="75">
        <f t="shared" si="10"/>
        <v>99</v>
      </c>
      <c r="AS23" s="75">
        <f t="shared" si="10"/>
        <v>99</v>
      </c>
      <c r="AT23" s="75">
        <f t="shared" si="10"/>
        <v>99</v>
      </c>
      <c r="AU23" s="75" t="str">
        <f t="shared" si="10"/>
        <v/>
      </c>
      <c r="AV23" s="75" t="str">
        <f t="shared" si="10"/>
        <v/>
      </c>
      <c r="AW23" s="75" t="str">
        <f t="shared" si="10"/>
        <v/>
      </c>
      <c r="AX23" s="75" t="str">
        <f t="shared" si="10"/>
        <v/>
      </c>
      <c r="AY23" s="75" t="str">
        <f>IFERROR(ROUND(AY20/AY21*100,0),"")</f>
        <v/>
      </c>
      <c r="AZ23" s="75" t="str">
        <f>IFERROR(ROUND(AZ20/AZ21*100,0),"")</f>
        <v/>
      </c>
      <c r="BA23" s="75" t="str">
        <f t="shared" si="10"/>
        <v/>
      </c>
      <c r="BB23" s="75" t="str">
        <f t="shared" si="10"/>
        <v/>
      </c>
      <c r="BC23" s="75" t="str">
        <f t="shared" si="10"/>
        <v/>
      </c>
      <c r="BD23" s="75" t="str">
        <f t="shared" si="10"/>
        <v/>
      </c>
      <c r="BE23" s="75" t="str">
        <f t="shared" si="10"/>
        <v/>
      </c>
      <c r="BF23" s="75" t="str">
        <f t="shared" si="10"/>
        <v/>
      </c>
      <c r="BG23" s="75" t="str">
        <f>IFERROR(ROUND(BG20/BG21*100,0),"")</f>
        <v/>
      </c>
      <c r="BH23" s="75" t="str">
        <f>IFERROR(ROUND(BH20/BH21*100,0),"")</f>
        <v/>
      </c>
      <c r="BI23" s="75" t="str">
        <f t="shared" si="10"/>
        <v/>
      </c>
      <c r="BJ23" s="75" t="str">
        <f t="shared" si="10"/>
        <v/>
      </c>
      <c r="BK23" s="75" t="str">
        <f>IFERROR(ROUND(BK20/BK21*100,0),"")</f>
        <v/>
      </c>
      <c r="BL23" s="73" t="str">
        <f>IFERROR(ROUND(BL20/BL21*100,0),"")</f>
        <v/>
      </c>
    </row>
    <row r="24" spans="1:67" ht="15" customHeight="1">
      <c r="A24" s="12"/>
      <c r="B24" s="12"/>
      <c r="C24" s="13" t="s">
        <v>12</v>
      </c>
      <c r="D24" s="76">
        <v>103</v>
      </c>
      <c r="E24" s="76">
        <v>106</v>
      </c>
      <c r="F24" s="76">
        <v>101</v>
      </c>
      <c r="G24" s="76">
        <v>103</v>
      </c>
      <c r="H24" s="76">
        <v>100</v>
      </c>
      <c r="I24" s="74">
        <v>103</v>
      </c>
      <c r="J24" s="135"/>
      <c r="O24" s="70"/>
      <c r="P24" s="186" t="s">
        <v>21</v>
      </c>
      <c r="Q24" s="186" t="s">
        <v>22</v>
      </c>
      <c r="R24" s="186" t="s">
        <v>23</v>
      </c>
      <c r="S24" s="186" t="s">
        <v>24</v>
      </c>
      <c r="T24" s="186" t="s">
        <v>25</v>
      </c>
      <c r="U24" s="187" t="s">
        <v>26</v>
      </c>
      <c r="V24" s="187" t="s">
        <v>27</v>
      </c>
      <c r="W24" s="187" t="s">
        <v>28</v>
      </c>
      <c r="X24" s="187" t="s">
        <v>58</v>
      </c>
      <c r="Y24" s="187" t="s">
        <v>59</v>
      </c>
      <c r="Z24" s="187" t="s">
        <v>60</v>
      </c>
      <c r="AA24" s="187" t="s">
        <v>61</v>
      </c>
      <c r="AB24" s="187" t="s">
        <v>62</v>
      </c>
      <c r="AC24" s="187" t="s">
        <v>63</v>
      </c>
      <c r="AF24" s="12"/>
      <c r="AG24" s="12"/>
      <c r="AH24" s="13" t="s">
        <v>12</v>
      </c>
      <c r="AI24" s="76">
        <f>IFERROR(ROUND(AI20/AI22*100,0),"")</f>
        <v>102</v>
      </c>
      <c r="AJ24" s="76">
        <f t="shared" ref="AJ24:BL24" si="11">IFERROR(ROUND(AJ20/AJ22*100,0),"")</f>
        <v>104</v>
      </c>
      <c r="AK24" s="76">
        <f t="shared" si="11"/>
        <v>101</v>
      </c>
      <c r="AL24" s="76">
        <f t="shared" si="11"/>
        <v>103</v>
      </c>
      <c r="AM24" s="76">
        <f t="shared" si="11"/>
        <v>104</v>
      </c>
      <c r="AN24" s="76">
        <f t="shared" si="11"/>
        <v>105</v>
      </c>
      <c r="AO24" s="76">
        <f t="shared" si="11"/>
        <v>103</v>
      </c>
      <c r="AP24" s="76">
        <f t="shared" si="11"/>
        <v>106</v>
      </c>
      <c r="AQ24" s="76">
        <f t="shared" si="11"/>
        <v>101</v>
      </c>
      <c r="AR24" s="76">
        <f t="shared" si="11"/>
        <v>103</v>
      </c>
      <c r="AS24" s="76">
        <f t="shared" si="11"/>
        <v>100</v>
      </c>
      <c r="AT24" s="76">
        <f t="shared" si="11"/>
        <v>103</v>
      </c>
      <c r="AU24" s="76" t="str">
        <f t="shared" si="11"/>
        <v/>
      </c>
      <c r="AV24" s="76" t="str">
        <f t="shared" si="11"/>
        <v/>
      </c>
      <c r="AW24" s="76" t="str">
        <f t="shared" si="11"/>
        <v/>
      </c>
      <c r="AX24" s="76" t="str">
        <f t="shared" si="11"/>
        <v/>
      </c>
      <c r="AY24" s="76" t="str">
        <f>IFERROR(ROUND(AY20/AY22*100,0),"")</f>
        <v/>
      </c>
      <c r="AZ24" s="76" t="str">
        <f>IFERROR(ROUND(AZ20/AZ22*100,0),"")</f>
        <v/>
      </c>
      <c r="BA24" s="76" t="str">
        <f t="shared" si="11"/>
        <v/>
      </c>
      <c r="BB24" s="76" t="str">
        <f t="shared" si="11"/>
        <v/>
      </c>
      <c r="BC24" s="76" t="str">
        <f t="shared" si="11"/>
        <v/>
      </c>
      <c r="BD24" s="76" t="str">
        <f t="shared" si="11"/>
        <v/>
      </c>
      <c r="BE24" s="76" t="str">
        <f t="shared" si="11"/>
        <v/>
      </c>
      <c r="BF24" s="76" t="str">
        <f t="shared" si="11"/>
        <v/>
      </c>
      <c r="BG24" s="76" t="str">
        <f>IFERROR(ROUND(BG20/BG22*100,0),"")</f>
        <v/>
      </c>
      <c r="BH24" s="76" t="str">
        <f>IFERROR(ROUND(BH20/BH22*100,0),"")</f>
        <v/>
      </c>
      <c r="BI24" s="76" t="str">
        <f t="shared" si="11"/>
        <v/>
      </c>
      <c r="BJ24" s="76" t="str">
        <f t="shared" si="11"/>
        <v/>
      </c>
      <c r="BK24" s="76" t="str">
        <f t="shared" si="11"/>
        <v/>
      </c>
      <c r="BL24" s="74" t="str">
        <f t="shared" si="11"/>
        <v/>
      </c>
    </row>
    <row r="25" spans="1:67" ht="14.4">
      <c r="A25" s="2"/>
      <c r="B25" s="2"/>
      <c r="C25" s="160"/>
      <c r="D25" s="169"/>
      <c r="E25" s="169"/>
      <c r="F25" s="169"/>
      <c r="G25" s="169"/>
      <c r="H25" s="169"/>
      <c r="I25" s="169"/>
      <c r="J25" s="177"/>
      <c r="O25" s="109" t="s">
        <v>29</v>
      </c>
      <c r="P25" s="132">
        <f>AK20-AI20</f>
        <v>8.8000000000000043</v>
      </c>
      <c r="Q25" s="132">
        <f>AM20-AK20</f>
        <v>10.599999999999994</v>
      </c>
      <c r="R25" s="132">
        <f>AO20-AM20</f>
        <v>7</v>
      </c>
      <c r="S25" s="132">
        <f>AQ20-AO20</f>
        <v>5.2000000000000028</v>
      </c>
      <c r="T25" s="132">
        <f>AS20-AQ20</f>
        <v>3.7000000000000028</v>
      </c>
      <c r="U25" s="132"/>
      <c r="V25" s="132"/>
      <c r="W25" s="132"/>
      <c r="X25" s="132"/>
      <c r="Y25" s="132"/>
      <c r="Z25" s="132"/>
      <c r="AA25" s="132"/>
      <c r="AB25" s="132"/>
      <c r="AC25" s="132"/>
      <c r="AF25" s="2"/>
      <c r="AG25" s="2"/>
      <c r="AH25" s="160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47"/>
      <c r="BJ25" s="147"/>
      <c r="BK25" s="147"/>
      <c r="BL25" s="147"/>
    </row>
    <row r="26" spans="1:67" ht="14.4">
      <c r="A26" s="14" t="s">
        <v>88</v>
      </c>
      <c r="B26" s="14"/>
      <c r="C26" s="14"/>
      <c r="D26" s="14"/>
      <c r="E26" s="14"/>
      <c r="F26" s="14"/>
      <c r="G26" s="169"/>
      <c r="H26" s="169"/>
      <c r="I26" s="169"/>
      <c r="J26" s="177"/>
      <c r="O26" s="109" t="s">
        <v>31</v>
      </c>
      <c r="P26" s="132">
        <f>AK21-AI21</f>
        <v>9.2999999999999972</v>
      </c>
      <c r="Q26" s="132">
        <f>AM21-AK21</f>
        <v>8.1000000000000014</v>
      </c>
      <c r="R26" s="132">
        <f>AO21-AM21</f>
        <v>7.1000000000000014</v>
      </c>
      <c r="S26" s="132">
        <f>AQ21-AO21</f>
        <v>4.7999999999999972</v>
      </c>
      <c r="T26" s="132">
        <f>AS21-AQ21</f>
        <v>4.1999999999999957</v>
      </c>
      <c r="U26" s="132">
        <f>AU21-AS21</f>
        <v>2.7000000000000028</v>
      </c>
      <c r="V26" s="132">
        <f>AW21-AU21</f>
        <v>1.5</v>
      </c>
      <c r="W26" s="132">
        <f>AY21-AW21</f>
        <v>1.5</v>
      </c>
      <c r="X26" s="132">
        <f>BA21-AY21</f>
        <v>1.2999999999999972</v>
      </c>
      <c r="Y26" s="132">
        <f>BC21-BA21</f>
        <v>1.7000000000000028</v>
      </c>
      <c r="Z26" s="132">
        <f>BE21-BC21</f>
        <v>4</v>
      </c>
      <c r="AA26" s="132">
        <f>BG21-BE21</f>
        <v>3.7000000000000028</v>
      </c>
      <c r="AB26" s="132">
        <f>BI21-BG21</f>
        <v>4</v>
      </c>
      <c r="AC26" s="188">
        <f>BK21-BI21</f>
        <v>1.5</v>
      </c>
      <c r="AD26" s="49"/>
      <c r="AF26" s="2"/>
      <c r="AG26" s="2"/>
      <c r="AH26" s="160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47"/>
      <c r="BJ26" s="147"/>
      <c r="BK26" s="147"/>
      <c r="BL26" s="147"/>
    </row>
    <row r="27" spans="1:67" ht="14.4">
      <c r="A27" s="14"/>
      <c r="B27" s="99" t="s">
        <v>102</v>
      </c>
      <c r="C27" s="14"/>
      <c r="D27" s="14"/>
      <c r="E27" s="14"/>
      <c r="F27" s="14"/>
      <c r="G27" s="169"/>
      <c r="H27" s="167"/>
      <c r="I27" s="169"/>
      <c r="J27" s="177"/>
      <c r="N27" s="189"/>
      <c r="O27" s="107" t="s">
        <v>32</v>
      </c>
      <c r="P27" s="132">
        <f>AK22-AI22</f>
        <v>9</v>
      </c>
      <c r="Q27" s="132">
        <f>AM22-AK22</f>
        <v>8.8999999999999986</v>
      </c>
      <c r="R27" s="132">
        <f>AO22-AM22</f>
        <v>7.5</v>
      </c>
      <c r="S27" s="132">
        <f>AQ22-AO22</f>
        <v>5.9000000000000057</v>
      </c>
      <c r="T27" s="132">
        <f>AS22-AQ22</f>
        <v>4.7999999999999972</v>
      </c>
      <c r="U27" s="132">
        <f>AU22-AS22</f>
        <v>2.5999999999999943</v>
      </c>
      <c r="V27" s="132">
        <f>AW22-AU22</f>
        <v>2</v>
      </c>
      <c r="W27" s="132">
        <f>AY22-AW22</f>
        <v>1.5</v>
      </c>
      <c r="X27" s="132">
        <f>BA22-AY22</f>
        <v>2.1000000000000085</v>
      </c>
      <c r="Y27" s="132">
        <f>BC22-BA22</f>
        <v>3.2000000000000028</v>
      </c>
      <c r="Z27" s="132">
        <f>BE22-BC22</f>
        <v>3.6999999999999886</v>
      </c>
      <c r="AA27" s="132">
        <f>BG22-BE22</f>
        <v>3.6000000000000085</v>
      </c>
      <c r="AB27" s="132">
        <f>BI22-BG22</f>
        <v>4</v>
      </c>
      <c r="AC27" s="132">
        <f>BK22-BI22</f>
        <v>2.3999999999999915</v>
      </c>
      <c r="AD27" s="49"/>
      <c r="AF27" s="2"/>
      <c r="AG27" s="2"/>
      <c r="AH27" s="160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47"/>
      <c r="BJ27" s="147"/>
      <c r="BK27" s="147"/>
      <c r="BL27" s="147"/>
    </row>
    <row r="28" spans="1:67">
      <c r="A28" s="99"/>
      <c r="B28" s="99" t="s">
        <v>103</v>
      </c>
      <c r="C28" s="14"/>
      <c r="D28" s="14"/>
      <c r="E28" s="14"/>
      <c r="F28" s="14"/>
      <c r="G28" s="148"/>
      <c r="H28" s="167"/>
      <c r="I28" s="148"/>
      <c r="J28" s="177"/>
      <c r="O28" s="7" t="s">
        <v>71</v>
      </c>
      <c r="P28" s="150">
        <f>P25/P26*100</f>
        <v>94.623655913978567</v>
      </c>
      <c r="Q28" s="150">
        <f t="shared" ref="Q28:AC28" si="12">Q25/Q26*100</f>
        <v>130.86419753086412</v>
      </c>
      <c r="R28" s="150">
        <f>R25/R26*100</f>
        <v>98.591549295774627</v>
      </c>
      <c r="S28" s="150">
        <f t="shared" si="12"/>
        <v>108.33333333333346</v>
      </c>
      <c r="T28" s="150">
        <f t="shared" si="12"/>
        <v>88.095238095238244</v>
      </c>
      <c r="U28" s="150">
        <f t="shared" si="12"/>
        <v>0</v>
      </c>
      <c r="V28" s="150">
        <f>V25/V26*100</f>
        <v>0</v>
      </c>
      <c r="W28" s="150">
        <f t="shared" si="12"/>
        <v>0</v>
      </c>
      <c r="X28" s="150">
        <f t="shared" si="12"/>
        <v>0</v>
      </c>
      <c r="Y28" s="150">
        <f t="shared" si="12"/>
        <v>0</v>
      </c>
      <c r="Z28" s="150">
        <f t="shared" si="12"/>
        <v>0</v>
      </c>
      <c r="AA28" s="150">
        <f t="shared" si="12"/>
        <v>0</v>
      </c>
      <c r="AB28" s="150">
        <f t="shared" si="12"/>
        <v>0</v>
      </c>
      <c r="AC28" s="150">
        <f t="shared" si="12"/>
        <v>0</v>
      </c>
      <c r="AF28" s="2"/>
      <c r="AG28" s="2"/>
      <c r="AH28" s="14" t="s">
        <v>71</v>
      </c>
      <c r="AI28" s="144" t="s">
        <v>76</v>
      </c>
      <c r="AJ28" s="14"/>
      <c r="AK28" s="14">
        <f>(AK20-AK21)/(P26/10)</f>
        <v>-3.4408602150537599</v>
      </c>
      <c r="AL28" s="14"/>
      <c r="AM28" s="82">
        <f>(AM20-AM21)/(Q26/10)</f>
        <v>-0.86419753086420081</v>
      </c>
      <c r="AN28" s="14"/>
      <c r="AO28" s="88">
        <f>(AO20-AO21)/(R26/10)</f>
        <v>-1.1267605633802873</v>
      </c>
      <c r="AP28" s="14"/>
      <c r="AQ28" s="88">
        <f>(AQ20-AQ21)/(S26/10)</f>
        <v>-0.83333333333333093</v>
      </c>
      <c r="AR28" s="14"/>
      <c r="AS28" s="88">
        <f>(AS20-AS21)/(T26/10)</f>
        <v>-2.1428571428571246</v>
      </c>
      <c r="AT28" s="14"/>
      <c r="AU28" s="87" t="e">
        <f>(AU20-AU21)/(U26/10)</f>
        <v>#VALUE!</v>
      </c>
      <c r="AV28" s="14"/>
      <c r="AW28" s="88" t="e">
        <f>(AW20-AW21)/(V26/10)</f>
        <v>#VALUE!</v>
      </c>
      <c r="AX28" s="14"/>
      <c r="AY28" s="88" t="e">
        <f>(AY20-AY21)/(W26/10)</f>
        <v>#VALUE!</v>
      </c>
      <c r="AZ28" s="14"/>
      <c r="BA28" s="82" t="e">
        <f>(BA20-BA21)/(X26/10)</f>
        <v>#VALUE!</v>
      </c>
      <c r="BB28" s="14"/>
      <c r="BC28" s="88" t="e">
        <f>(BC20-BC21)/(Y26/10)</f>
        <v>#VALUE!</v>
      </c>
      <c r="BD28" s="14"/>
      <c r="BE28" s="88" t="e">
        <f>(BE20-BE21)/(Z26/10)</f>
        <v>#VALUE!</v>
      </c>
      <c r="BF28" s="14"/>
      <c r="BG28" s="88" t="e">
        <f>(BG20-BG21)/(AA26/10)</f>
        <v>#VALUE!</v>
      </c>
      <c r="BH28" s="14"/>
      <c r="BI28" s="153" t="e">
        <f>(BI20-BI21)/(AB26/10)</f>
        <v>#VALUE!</v>
      </c>
      <c r="BJ28" s="185"/>
      <c r="BK28" s="191" t="e">
        <f>(BK20-BK21)/(AC26/10)</f>
        <v>#VALUE!</v>
      </c>
      <c r="BL28" s="148"/>
      <c r="BO28" s="78"/>
    </row>
    <row r="29" spans="1:67">
      <c r="A29" s="99"/>
      <c r="B29" s="99" t="s">
        <v>104</v>
      </c>
      <c r="C29" s="14"/>
      <c r="D29" s="14"/>
      <c r="E29" s="14"/>
      <c r="F29" s="14"/>
      <c r="G29" s="148"/>
      <c r="H29" s="148"/>
      <c r="I29" s="148"/>
      <c r="J29" s="177"/>
      <c r="O29" s="7" t="s">
        <v>72</v>
      </c>
      <c r="P29" s="150">
        <f>P25/P27*100</f>
        <v>97.777777777777828</v>
      </c>
      <c r="Q29" s="150">
        <f>Q25/Q27*100</f>
        <v>119.10112359550557</v>
      </c>
      <c r="R29" s="150">
        <f t="shared" ref="R29:AC29" si="13">R25/R27*100</f>
        <v>93.333333333333329</v>
      </c>
      <c r="S29" s="150">
        <f t="shared" si="13"/>
        <v>88.135593220338947</v>
      </c>
      <c r="T29" s="150">
        <f t="shared" si="13"/>
        <v>77.083333333333442</v>
      </c>
      <c r="U29" s="150">
        <f t="shared" si="13"/>
        <v>0</v>
      </c>
      <c r="V29" s="150">
        <f t="shared" si="13"/>
        <v>0</v>
      </c>
      <c r="W29" s="150">
        <f t="shared" si="13"/>
        <v>0</v>
      </c>
      <c r="X29" s="150">
        <f t="shared" si="13"/>
        <v>0</v>
      </c>
      <c r="Y29" s="150">
        <f t="shared" si="13"/>
        <v>0</v>
      </c>
      <c r="Z29" s="150">
        <f t="shared" si="13"/>
        <v>0</v>
      </c>
      <c r="AA29" s="150">
        <f t="shared" si="13"/>
        <v>0</v>
      </c>
      <c r="AB29" s="150">
        <f t="shared" si="13"/>
        <v>0</v>
      </c>
      <c r="AC29" s="150">
        <f t="shared" si="13"/>
        <v>0</v>
      </c>
      <c r="AF29" s="2"/>
      <c r="AG29" s="2"/>
      <c r="AH29" s="14" t="s">
        <v>72</v>
      </c>
      <c r="AI29" s="144" t="s">
        <v>76</v>
      </c>
      <c r="AJ29" s="14"/>
      <c r="AK29" s="88">
        <f>(AK20-AK22)/(P27/10)</f>
        <v>0.33333333333333809</v>
      </c>
      <c r="AL29" s="14"/>
      <c r="AM29" s="82">
        <f>(AM20-AM22)/(Q27/10)</f>
        <v>2.2471910112359552</v>
      </c>
      <c r="AN29" s="14"/>
      <c r="AO29" s="88">
        <f>(AO20-AO22)/(R27/10)</f>
        <v>2</v>
      </c>
      <c r="AP29" s="14"/>
      <c r="AQ29" s="88">
        <f>(AQ20-AQ22)/(S27/10)</f>
        <v>1.3559322033898245</v>
      </c>
      <c r="AR29" s="14"/>
      <c r="AS29" s="88">
        <f>(AS20-AS22)/(T27/10)</f>
        <v>-0.62499999999999445</v>
      </c>
      <c r="AT29" s="14"/>
      <c r="AU29" s="87" t="e">
        <f>(AU20-AU22)/(U27/10)</f>
        <v>#VALUE!</v>
      </c>
      <c r="AV29" s="14"/>
      <c r="AW29" s="87"/>
      <c r="AX29" s="14"/>
      <c r="AY29" s="88" t="e">
        <f>(AY20-AY22)/(W27/10)</f>
        <v>#VALUE!</v>
      </c>
      <c r="AZ29" s="14"/>
      <c r="BA29" s="82" t="e">
        <f>(BA20-BA22)/(X27/10)</f>
        <v>#VALUE!</v>
      </c>
      <c r="BB29" s="14"/>
      <c r="BC29" s="88" t="e">
        <f>(BC20-BC22)/(Y27/10)</f>
        <v>#VALUE!</v>
      </c>
      <c r="BD29" s="14"/>
      <c r="BE29" s="88" t="e">
        <f>(BE20-BE22)/(Z27/10)</f>
        <v>#VALUE!</v>
      </c>
      <c r="BF29" s="14"/>
      <c r="BG29" s="88" t="e">
        <f>(BG20-BG22)/(AA27/10)</f>
        <v>#VALUE!</v>
      </c>
      <c r="BH29" s="14"/>
      <c r="BI29" s="153" t="e">
        <f>(BI20-BI22)/(AB27/10)</f>
        <v>#VALUE!</v>
      </c>
      <c r="BJ29" s="185"/>
      <c r="BK29" s="185" t="e">
        <f>(BK20-BK22)/(AC27/10)</f>
        <v>#VALUE!</v>
      </c>
      <c r="BL29" s="148"/>
    </row>
    <row r="30" spans="1:67">
      <c r="A30" s="99"/>
      <c r="B30" s="14" t="s">
        <v>99</v>
      </c>
      <c r="C30" s="14"/>
      <c r="D30" s="14"/>
      <c r="E30" s="14"/>
      <c r="F30" s="14"/>
      <c r="G30" s="148"/>
      <c r="H30" s="148"/>
      <c r="I30" s="148"/>
      <c r="J30" s="177"/>
      <c r="AF30" s="2"/>
      <c r="AG30" s="2"/>
      <c r="AH30" s="14"/>
      <c r="AI30" s="144"/>
      <c r="AJ30" s="14"/>
      <c r="AK30" s="14"/>
      <c r="AL30" s="14"/>
      <c r="AM30" s="14"/>
      <c r="AN30" s="14"/>
      <c r="AO30" s="88"/>
      <c r="AP30" s="14"/>
      <c r="AQ30" s="14"/>
      <c r="AR30" s="14"/>
      <c r="AS30" s="14"/>
      <c r="AT30" s="14"/>
      <c r="AU30" s="14"/>
      <c r="AV30" s="14"/>
      <c r="AW30" s="14"/>
      <c r="AX30" s="14"/>
      <c r="AY30" s="88"/>
      <c r="AZ30" s="14"/>
      <c r="BA30" s="82"/>
      <c r="BB30" s="14"/>
      <c r="BC30" s="14"/>
      <c r="BD30" s="14"/>
      <c r="BE30" s="14"/>
      <c r="BF30" s="14"/>
      <c r="BG30" s="88"/>
      <c r="BH30" s="14"/>
      <c r="BI30" s="185"/>
      <c r="BJ30" s="185"/>
      <c r="BK30" s="185"/>
      <c r="BL30" s="148"/>
    </row>
    <row r="31" spans="1:67" ht="14.4">
      <c r="A31" s="99"/>
      <c r="B31" s="15" t="s">
        <v>89</v>
      </c>
      <c r="D31" s="166"/>
      <c r="E31" s="166"/>
      <c r="G31" s="169"/>
      <c r="H31" s="169"/>
      <c r="I31" s="169"/>
      <c r="J31" s="177"/>
      <c r="R31" s="84" t="s">
        <v>33</v>
      </c>
      <c r="S31" s="84"/>
      <c r="T31" s="84"/>
      <c r="U31" s="84" t="s">
        <v>120</v>
      </c>
      <c r="V31" s="203"/>
      <c r="W31" s="203"/>
      <c r="X31" s="25"/>
      <c r="AF31" s="2"/>
      <c r="AG31" s="2"/>
      <c r="AH31" s="160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47"/>
      <c r="BJ31" s="147"/>
      <c r="BK31" s="147"/>
      <c r="BL31" s="147"/>
      <c r="BM31" s="79"/>
      <c r="BN31" s="79"/>
      <c r="BO31" s="79"/>
    </row>
    <row r="32" spans="1:67" ht="14.4">
      <c r="A32" s="15"/>
      <c r="B32" s="15" t="s">
        <v>93</v>
      </c>
      <c r="G32" s="148"/>
      <c r="H32" s="148"/>
      <c r="I32" s="169"/>
      <c r="J32" s="177"/>
      <c r="R32" s="202" t="s">
        <v>34</v>
      </c>
      <c r="S32" s="202"/>
      <c r="T32" s="202"/>
      <c r="U32" s="202" t="s">
        <v>123</v>
      </c>
      <c r="V32" s="201"/>
      <c r="W32" s="201"/>
      <c r="X32" s="25"/>
      <c r="AF32" s="2"/>
      <c r="AG32" s="2"/>
      <c r="AH32" s="160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47"/>
      <c r="BJ32" s="147"/>
      <c r="BK32" s="147"/>
      <c r="BL32" s="147"/>
      <c r="BM32" s="79"/>
      <c r="BN32" s="79"/>
      <c r="BO32" s="79"/>
    </row>
    <row r="33" spans="1:67" ht="14.4">
      <c r="A33" s="167"/>
      <c r="B33" s="15" t="s">
        <v>92</v>
      </c>
      <c r="G33" s="148"/>
      <c r="H33" s="148"/>
      <c r="I33" s="169"/>
      <c r="J33" s="177"/>
      <c r="AF33" s="2"/>
      <c r="AG33" s="144" t="s">
        <v>79</v>
      </c>
      <c r="AH33" s="14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47"/>
      <c r="BJ33" s="147"/>
      <c r="BK33" s="147"/>
      <c r="BL33" s="147"/>
      <c r="BM33" s="79"/>
      <c r="BN33" s="79"/>
      <c r="BO33" s="79"/>
    </row>
    <row r="34" spans="1:67" ht="14.4">
      <c r="A34" s="167"/>
      <c r="B34" s="2"/>
      <c r="C34" s="160"/>
      <c r="D34" s="169"/>
      <c r="E34" s="169"/>
      <c r="F34" s="169"/>
      <c r="G34" s="169"/>
      <c r="H34" s="169"/>
      <c r="I34" s="148"/>
      <c r="J34" s="177"/>
      <c r="AF34" s="2"/>
      <c r="AG34" s="2"/>
      <c r="AH34" s="2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</row>
    <row r="35" spans="1:67" ht="14.4">
      <c r="A35" s="167"/>
      <c r="B35" s="2"/>
      <c r="C35" s="160"/>
      <c r="D35" s="169"/>
      <c r="E35" s="169"/>
      <c r="F35" s="169"/>
      <c r="G35" s="169"/>
      <c r="H35" s="169"/>
      <c r="I35" s="148"/>
      <c r="J35" s="177"/>
      <c r="AF35" s="2"/>
      <c r="AG35" s="2"/>
      <c r="AH35" s="2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</row>
    <row r="36" spans="1:67" ht="14.4">
      <c r="A36" s="2"/>
      <c r="B36" s="2"/>
      <c r="C36" s="160"/>
      <c r="D36" s="169"/>
      <c r="E36" s="169"/>
      <c r="F36" s="169"/>
      <c r="G36" s="169"/>
      <c r="H36" s="169"/>
      <c r="I36" s="169"/>
      <c r="J36" s="177"/>
      <c r="AF36" s="2"/>
      <c r="AG36" s="2"/>
      <c r="AH36" s="160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47"/>
      <c r="BJ36" s="147"/>
      <c r="BK36" s="147"/>
      <c r="BL36" s="147"/>
    </row>
    <row r="37" spans="1:67" ht="14.4">
      <c r="A37" s="2"/>
      <c r="B37" s="2"/>
      <c r="C37" s="2"/>
      <c r="D37" s="148"/>
      <c r="E37" s="148"/>
      <c r="F37" s="148"/>
      <c r="G37" s="148"/>
      <c r="H37" s="148"/>
      <c r="I37" s="169"/>
      <c r="J37" s="177"/>
      <c r="AF37" s="2"/>
      <c r="AG37" s="2"/>
      <c r="AH37" s="160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47"/>
      <c r="BJ37" s="147"/>
      <c r="BK37" s="147"/>
      <c r="BL37" s="147"/>
    </row>
    <row r="38" spans="1:67" ht="14.4">
      <c r="A38" s="2"/>
      <c r="B38" s="2"/>
      <c r="C38" s="2"/>
      <c r="D38" s="148"/>
      <c r="E38" s="148"/>
      <c r="F38" s="148"/>
      <c r="G38" s="148"/>
      <c r="H38" s="148"/>
      <c r="I38" s="169"/>
      <c r="J38" s="177"/>
      <c r="AF38" s="2"/>
      <c r="AG38" s="2"/>
      <c r="AH38" s="160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47"/>
      <c r="BJ38" s="147"/>
      <c r="BK38" s="147"/>
      <c r="BL38" s="147"/>
    </row>
    <row r="39" spans="1:67" ht="14.4">
      <c r="B39" s="2"/>
      <c r="C39" s="160"/>
      <c r="D39" s="169"/>
      <c r="E39" s="169"/>
      <c r="F39" s="169"/>
      <c r="G39" s="169"/>
      <c r="H39" s="169"/>
      <c r="I39" s="148"/>
      <c r="J39" s="177"/>
      <c r="AG39" s="2"/>
      <c r="AH39" s="2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</row>
    <row r="40" spans="1:67" ht="14.4">
      <c r="A40" s="2"/>
      <c r="B40" s="2"/>
      <c r="C40" s="160"/>
      <c r="D40" s="169"/>
      <c r="E40" s="169"/>
      <c r="F40" s="169"/>
      <c r="G40" s="169"/>
      <c r="H40" s="169"/>
      <c r="I40" s="148"/>
      <c r="J40" s="177"/>
      <c r="AF40" s="2"/>
      <c r="AG40" s="2"/>
      <c r="AH40" s="2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</row>
    <row r="41" spans="1:67" ht="14.4">
      <c r="B41" s="2"/>
      <c r="C41" s="160"/>
      <c r="D41" s="169"/>
      <c r="E41" s="169"/>
      <c r="F41" s="169"/>
      <c r="G41" s="169"/>
      <c r="H41" s="169"/>
      <c r="I41" s="169"/>
      <c r="J41" s="177"/>
      <c r="AG41" s="2"/>
      <c r="AH41" s="160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47"/>
      <c r="BJ41" s="147"/>
      <c r="BK41" s="147"/>
      <c r="BL41" s="147"/>
      <c r="BM41" s="79"/>
      <c r="BN41" s="79"/>
      <c r="BO41" s="79"/>
    </row>
    <row r="42" spans="1:67" ht="14.4">
      <c r="B42" s="2"/>
      <c r="C42" s="2"/>
      <c r="D42" s="148"/>
      <c r="E42" s="148"/>
      <c r="F42" s="148"/>
      <c r="G42" s="148"/>
      <c r="H42" s="148"/>
      <c r="I42" s="169"/>
      <c r="J42" s="177"/>
      <c r="AG42" s="2"/>
      <c r="AH42" s="160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47"/>
      <c r="BJ42" s="147"/>
      <c r="BK42" s="147"/>
      <c r="BL42" s="147"/>
      <c r="BM42" s="79"/>
      <c r="BN42" s="79"/>
      <c r="BO42" s="79"/>
    </row>
    <row r="43" spans="1:67" ht="14.4">
      <c r="A43" s="2"/>
      <c r="B43" s="2"/>
      <c r="C43" s="2"/>
      <c r="D43" s="148"/>
      <c r="E43" s="148"/>
      <c r="F43" s="148"/>
      <c r="G43" s="148"/>
      <c r="H43" s="148"/>
      <c r="I43" s="169"/>
      <c r="J43" s="177"/>
      <c r="AF43" s="2"/>
      <c r="AG43" s="2"/>
      <c r="AH43" s="160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47"/>
      <c r="BJ43" s="147"/>
      <c r="BK43" s="147"/>
      <c r="BL43" s="147"/>
      <c r="BM43" s="79"/>
      <c r="BN43" s="79"/>
      <c r="BO43" s="79"/>
    </row>
    <row r="44" spans="1:67">
      <c r="B44" s="2"/>
      <c r="C44" s="2"/>
      <c r="D44" s="19"/>
      <c r="E44" s="19"/>
      <c r="F44" s="19"/>
      <c r="G44" s="19"/>
      <c r="H44" s="19"/>
      <c r="I44" s="148"/>
      <c r="J44" s="177"/>
      <c r="AG44" s="2"/>
      <c r="AH44" s="2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</row>
    <row r="45" spans="1:67">
      <c r="B45" s="14"/>
      <c r="C45" s="14"/>
      <c r="D45" s="14"/>
      <c r="E45" s="14"/>
      <c r="F45" s="14"/>
      <c r="G45" s="14"/>
      <c r="H45" s="14"/>
      <c r="I45" s="148"/>
      <c r="J45" s="177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2"/>
      <c r="AA45" s="171"/>
      <c r="AG45" s="2"/>
      <c r="AH45" s="2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</row>
    <row r="46" spans="1:67">
      <c r="B46" s="14"/>
      <c r="C46" s="14"/>
      <c r="D46" s="14"/>
      <c r="E46" s="14"/>
      <c r="F46" s="14"/>
      <c r="G46" s="14"/>
      <c r="H46" s="14"/>
      <c r="I46" s="19"/>
      <c r="J46" s="2"/>
      <c r="P46" s="173"/>
      <c r="Q46" s="173"/>
      <c r="R46" s="173"/>
      <c r="S46" s="173"/>
      <c r="T46" s="173"/>
      <c r="U46" s="174"/>
      <c r="V46" s="174"/>
      <c r="W46" s="174"/>
      <c r="X46" s="174"/>
      <c r="Y46" s="174"/>
      <c r="Z46" s="174"/>
      <c r="AA46" s="174"/>
    </row>
    <row r="47" spans="1:67">
      <c r="A47" s="14"/>
      <c r="B47" s="14"/>
      <c r="C47" s="14"/>
      <c r="D47" s="14"/>
      <c r="E47" s="14"/>
      <c r="F47" s="14"/>
      <c r="G47" s="14"/>
      <c r="H47" s="14"/>
      <c r="I47" s="14"/>
      <c r="O47" s="175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I47" s="145"/>
    </row>
    <row r="48" spans="1:67">
      <c r="A48" s="14"/>
      <c r="B48" s="14"/>
      <c r="C48" s="14"/>
      <c r="D48" s="14"/>
      <c r="E48" s="14"/>
      <c r="F48" s="14"/>
      <c r="G48" s="99"/>
      <c r="H48" s="14"/>
      <c r="I48" s="14"/>
      <c r="O48" s="175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E48" s="30"/>
      <c r="AF48" s="18"/>
      <c r="AH48" s="14"/>
      <c r="AI48" s="144"/>
      <c r="AJ48" s="14"/>
      <c r="AK48" s="88"/>
      <c r="AL48" s="14"/>
      <c r="AM48" s="88"/>
      <c r="AN48" s="14"/>
      <c r="AO48" s="88"/>
      <c r="AP48" s="14"/>
      <c r="AQ48" s="88"/>
      <c r="AR48" s="14"/>
      <c r="AS48" s="88"/>
      <c r="AT48" s="14"/>
      <c r="AU48" s="88"/>
      <c r="AV48" s="14"/>
      <c r="AW48" s="88"/>
      <c r="AX48" s="14"/>
      <c r="AY48" s="88"/>
      <c r="AZ48" s="14"/>
      <c r="BA48" s="88"/>
      <c r="BB48" s="14"/>
      <c r="BC48" s="146"/>
      <c r="BE48" s="88"/>
      <c r="BG48" s="88"/>
      <c r="BI48" s="153"/>
      <c r="BK48" s="153"/>
    </row>
    <row r="49" spans="1:63" ht="13.5" customHeight="1">
      <c r="A49" s="99"/>
      <c r="B49" s="14"/>
      <c r="C49" s="14"/>
      <c r="D49" s="14"/>
      <c r="E49" s="14"/>
      <c r="F49" s="14"/>
      <c r="G49" s="99"/>
      <c r="H49" s="14"/>
      <c r="I49" s="14"/>
      <c r="O49" s="175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H49" s="14"/>
      <c r="AI49" s="144"/>
      <c r="AJ49" s="14"/>
      <c r="AK49" s="88"/>
      <c r="AL49" s="14"/>
      <c r="AM49" s="88"/>
      <c r="AN49" s="14"/>
      <c r="AO49" s="88"/>
      <c r="AP49" s="14"/>
      <c r="AQ49" s="88"/>
      <c r="AR49" s="14"/>
      <c r="AS49" s="88"/>
      <c r="AT49" s="14"/>
      <c r="AU49" s="88"/>
      <c r="AV49" s="14"/>
      <c r="AW49" s="88"/>
      <c r="AX49" s="14"/>
      <c r="AY49" s="88"/>
      <c r="AZ49" s="14"/>
      <c r="BA49" s="88"/>
      <c r="BB49" s="14"/>
      <c r="BC49" s="163"/>
      <c r="BE49" s="164"/>
      <c r="BG49" s="152"/>
      <c r="BI49" s="153"/>
      <c r="BK49" s="153"/>
    </row>
    <row r="50" spans="1:63" ht="13.5" customHeight="1">
      <c r="A50" s="99"/>
      <c r="B50" s="166"/>
      <c r="C50" s="166"/>
      <c r="D50" s="166"/>
      <c r="E50" s="166"/>
      <c r="F50" s="166"/>
      <c r="G50" s="15"/>
      <c r="H50" s="166"/>
      <c r="I50" s="14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C50" s="18"/>
      <c r="AD50" s="30"/>
      <c r="AE50" s="30"/>
      <c r="AF50" s="30"/>
      <c r="AH50" s="14"/>
      <c r="AI50" s="144"/>
      <c r="AJ50" s="14"/>
      <c r="AK50" s="85"/>
      <c r="AL50" s="85"/>
      <c r="AM50" s="88"/>
      <c r="AN50" s="14"/>
      <c r="AO50" s="88"/>
      <c r="AP50" s="14"/>
      <c r="AQ50" s="88"/>
      <c r="AR50" s="14"/>
      <c r="AS50" s="14"/>
      <c r="AT50" s="14"/>
      <c r="AU50" s="88"/>
      <c r="AV50" s="14"/>
      <c r="AW50" s="14"/>
      <c r="AX50" s="14"/>
      <c r="AY50" s="14"/>
      <c r="AZ50" s="14"/>
      <c r="BA50" s="14"/>
      <c r="BB50" s="14"/>
      <c r="BC50" s="14"/>
    </row>
    <row r="51" spans="1:63" ht="13.5" customHeight="1">
      <c r="A51" s="99"/>
      <c r="B51" s="166"/>
      <c r="C51" s="166"/>
      <c r="D51" s="166"/>
      <c r="E51" s="166"/>
      <c r="G51" s="15"/>
      <c r="H51" s="166"/>
      <c r="I51" s="14"/>
      <c r="K51" s="14"/>
      <c r="L51" s="14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C51" s="18"/>
      <c r="AD51" s="31"/>
      <c r="AE51" s="32"/>
      <c r="AF51" s="32"/>
      <c r="AH51" s="14"/>
      <c r="AI51" s="144"/>
      <c r="AJ51" s="14"/>
      <c r="AK51" s="88"/>
      <c r="AL51" s="14"/>
      <c r="AM51" s="88"/>
      <c r="AN51" s="14"/>
      <c r="AO51" s="88"/>
      <c r="AP51" s="14"/>
      <c r="AQ51" s="88"/>
      <c r="AR51" s="14"/>
      <c r="AS51" s="88"/>
      <c r="AT51" s="14"/>
      <c r="AU51" s="88"/>
      <c r="AV51" s="14"/>
      <c r="AW51" s="88"/>
      <c r="AX51" s="14"/>
      <c r="AY51" s="88"/>
      <c r="AZ51" s="14"/>
      <c r="BA51" s="152"/>
      <c r="BB51" s="14"/>
      <c r="BC51" s="88"/>
      <c r="BE51" s="153"/>
      <c r="BF51" s="157"/>
      <c r="BG51" s="153"/>
    </row>
    <row r="52" spans="1:63" ht="13.5" customHeight="1">
      <c r="A52" s="15"/>
      <c r="I52" s="166"/>
      <c r="J52" s="166"/>
      <c r="M52" s="14"/>
      <c r="N52" s="19"/>
      <c r="P52" s="18"/>
      <c r="R52" s="247"/>
      <c r="S52" s="247"/>
      <c r="T52" s="178"/>
      <c r="U52" s="20"/>
      <c r="V52" s="246"/>
      <c r="W52" s="246"/>
      <c r="X52" s="20"/>
      <c r="AC52" s="2"/>
      <c r="AD52" s="22"/>
      <c r="AE52" s="22"/>
      <c r="AF52" s="22"/>
      <c r="AH52" s="14"/>
      <c r="AI52" s="144"/>
      <c r="AJ52" s="14"/>
      <c r="AK52" s="88"/>
      <c r="AL52" s="14"/>
      <c r="AM52" s="88"/>
      <c r="AN52" s="14"/>
      <c r="AO52" s="88"/>
      <c r="AP52" s="14"/>
      <c r="AQ52" s="88"/>
      <c r="AR52" s="14"/>
      <c r="AS52" s="88"/>
      <c r="AT52" s="14"/>
      <c r="AU52" s="88"/>
      <c r="AV52" s="14"/>
      <c r="AW52" s="152"/>
      <c r="AX52" s="14"/>
      <c r="AY52" s="88"/>
      <c r="AZ52" s="14"/>
      <c r="BA52" s="82"/>
      <c r="BB52" s="14"/>
      <c r="BC52" s="88"/>
      <c r="BE52" s="153"/>
      <c r="BF52" s="157"/>
      <c r="BG52" s="153"/>
    </row>
    <row r="53" spans="1:63" ht="13.5" customHeight="1">
      <c r="A53" s="15"/>
      <c r="I53" s="166"/>
      <c r="J53" s="166"/>
      <c r="N53" s="21"/>
      <c r="R53" s="247"/>
      <c r="S53" s="247"/>
      <c r="T53" s="178"/>
      <c r="U53" s="20"/>
      <c r="V53" s="246"/>
      <c r="W53" s="246"/>
      <c r="X53" s="20"/>
      <c r="AC53" s="2"/>
      <c r="AD53" s="22"/>
      <c r="AE53" s="22"/>
      <c r="AF53" s="22"/>
      <c r="AI53" s="145"/>
      <c r="AQ53" s="77"/>
    </row>
    <row r="54" spans="1:63" ht="14.4">
      <c r="I54" s="22"/>
      <c r="J54" s="22"/>
      <c r="K54" s="19"/>
      <c r="L54" s="19"/>
      <c r="M54" s="19"/>
      <c r="N54" s="19"/>
      <c r="S54" s="116"/>
      <c r="T54" s="116"/>
      <c r="U54" s="116"/>
      <c r="V54" s="116"/>
      <c r="W54" s="20"/>
      <c r="X54" s="20"/>
      <c r="AF54" s="2"/>
      <c r="AG54" s="87"/>
      <c r="AH54" s="144"/>
      <c r="AI54" s="14"/>
    </row>
    <row r="55" spans="1:63" ht="14.4">
      <c r="I55" s="22"/>
      <c r="J55" s="22"/>
      <c r="K55" s="21"/>
      <c r="L55" s="21"/>
      <c r="M55" s="19"/>
      <c r="N55" s="19"/>
      <c r="S55" s="120"/>
      <c r="T55" s="120"/>
      <c r="U55" s="120"/>
      <c r="V55" s="120"/>
      <c r="W55" s="121"/>
      <c r="X55" s="121"/>
      <c r="AF55" s="2"/>
      <c r="AG55" s="87"/>
    </row>
    <row r="56" spans="1:63" ht="14.4">
      <c r="I56" s="19"/>
      <c r="J56" s="19"/>
      <c r="K56" s="22"/>
      <c r="L56" s="22"/>
      <c r="M56" s="21"/>
      <c r="N56" s="21"/>
    </row>
    <row r="57" spans="1:63" ht="14.4">
      <c r="I57" s="19"/>
      <c r="J57" s="19"/>
      <c r="K57" s="22"/>
      <c r="L57" s="22"/>
      <c r="M57" s="22"/>
      <c r="N57" s="22"/>
    </row>
    <row r="58" spans="1:63" ht="14.4">
      <c r="I58" s="21"/>
      <c r="J58" s="21"/>
      <c r="K58" s="19"/>
      <c r="L58" s="19"/>
      <c r="M58" s="22"/>
      <c r="N58" s="22"/>
    </row>
    <row r="59" spans="1:63" ht="14.4">
      <c r="I59" s="22"/>
      <c r="J59" s="22"/>
      <c r="K59" s="19"/>
      <c r="L59" s="19"/>
      <c r="M59" s="19"/>
      <c r="N59" s="19"/>
    </row>
    <row r="60" spans="1:63" ht="14.4">
      <c r="I60" s="22"/>
      <c r="J60" s="22"/>
      <c r="K60" s="21"/>
      <c r="L60" s="21"/>
      <c r="M60" s="19"/>
      <c r="N60" s="19"/>
    </row>
    <row r="61" spans="1:63" ht="14.4">
      <c r="I61" s="19"/>
      <c r="J61" s="19"/>
      <c r="K61" s="22"/>
      <c r="L61" s="22"/>
      <c r="M61" s="21"/>
      <c r="N61" s="21"/>
    </row>
    <row r="62" spans="1:63" ht="14.4">
      <c r="I62" s="19"/>
      <c r="J62" s="19"/>
      <c r="K62" s="22"/>
      <c r="L62" s="22"/>
      <c r="M62" s="22"/>
      <c r="N62" s="22"/>
      <c r="AF62" s="14"/>
      <c r="AG62" s="87"/>
    </row>
    <row r="63" spans="1:63" ht="14.4">
      <c r="I63" s="21"/>
      <c r="J63" s="21"/>
      <c r="K63" s="19"/>
      <c r="L63" s="19"/>
      <c r="M63" s="22"/>
      <c r="N63" s="22"/>
      <c r="AF63" s="14"/>
      <c r="AG63" s="87"/>
    </row>
    <row r="64" spans="1:63" ht="14.4">
      <c r="I64" s="22"/>
      <c r="J64" s="22"/>
      <c r="K64" s="19"/>
      <c r="L64" s="19"/>
      <c r="M64" s="19"/>
      <c r="N64" s="19"/>
    </row>
    <row r="65" spans="9:50" ht="14.4">
      <c r="I65" s="22"/>
      <c r="J65" s="22"/>
      <c r="K65" s="21"/>
      <c r="L65" s="21"/>
      <c r="M65" s="19"/>
      <c r="N65" s="19"/>
    </row>
    <row r="66" spans="9:50" ht="14.4">
      <c r="I66" s="19"/>
      <c r="J66" s="19"/>
      <c r="K66" s="22"/>
      <c r="L66" s="22"/>
      <c r="M66" s="21"/>
      <c r="N66" s="21"/>
    </row>
    <row r="67" spans="9:50" ht="14.4">
      <c r="I67" s="19"/>
      <c r="J67" s="19"/>
      <c r="K67" s="22"/>
      <c r="L67" s="22"/>
      <c r="M67" s="22"/>
      <c r="N67" s="22"/>
    </row>
    <row r="68" spans="9:50" ht="14.4">
      <c r="I68" s="21"/>
      <c r="J68" s="21"/>
      <c r="K68" s="19"/>
      <c r="L68" s="19"/>
      <c r="M68" s="22"/>
      <c r="N68" s="22"/>
    </row>
    <row r="69" spans="9:50" ht="14.4">
      <c r="I69" s="22"/>
      <c r="J69" s="22"/>
      <c r="K69" s="19"/>
      <c r="L69" s="19"/>
      <c r="M69" s="19"/>
      <c r="N69" s="19"/>
    </row>
    <row r="70" spans="9:50" ht="14.4">
      <c r="I70" s="22"/>
      <c r="J70" s="22"/>
      <c r="K70" s="21"/>
      <c r="L70" s="21"/>
      <c r="M70" s="19"/>
      <c r="N70" s="19"/>
    </row>
    <row r="71" spans="9:50" ht="14.4">
      <c r="I71" s="19"/>
      <c r="J71" s="19"/>
      <c r="K71" s="22"/>
      <c r="L71" s="22"/>
      <c r="M71" s="21"/>
      <c r="N71" s="21"/>
    </row>
    <row r="72" spans="9:50" ht="14.4">
      <c r="I72" s="19"/>
      <c r="J72" s="19"/>
      <c r="K72" s="22"/>
      <c r="L72" s="22"/>
      <c r="M72" s="22"/>
      <c r="N72" s="23"/>
      <c r="AJ72" s="1">
        <v>0</v>
      </c>
      <c r="AL72" s="1">
        <v>0</v>
      </c>
      <c r="AN72" s="1">
        <v>0</v>
      </c>
      <c r="AP72" s="1">
        <v>0</v>
      </c>
      <c r="AR72" s="1">
        <v>0</v>
      </c>
    </row>
    <row r="73" spans="9:50" ht="14.4">
      <c r="I73" s="21"/>
      <c r="J73" s="21"/>
      <c r="K73" s="19"/>
      <c r="L73" s="19"/>
      <c r="M73" s="22"/>
      <c r="N73" s="22"/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</row>
    <row r="74" spans="9:50" ht="14.4">
      <c r="I74" s="22"/>
      <c r="J74" s="22"/>
      <c r="K74" s="19"/>
      <c r="L74" s="19"/>
      <c r="M74" s="19"/>
      <c r="N74" s="19"/>
      <c r="AH74" s="1">
        <v>0</v>
      </c>
      <c r="AI74" s="1">
        <v>0</v>
      </c>
      <c r="AK74" s="1">
        <v>0</v>
      </c>
      <c r="AM74" s="1">
        <v>0</v>
      </c>
      <c r="AO74" s="1">
        <v>0</v>
      </c>
      <c r="AQ74" s="1">
        <v>0</v>
      </c>
    </row>
    <row r="75" spans="9:50" ht="14.4">
      <c r="I75" s="22"/>
      <c r="J75" s="22"/>
      <c r="K75" s="21"/>
      <c r="L75" s="21"/>
      <c r="M75" s="19"/>
      <c r="N75" s="19"/>
    </row>
    <row r="76" spans="9:50" ht="14.4">
      <c r="I76" s="19"/>
      <c r="J76" s="19"/>
      <c r="K76" s="23"/>
      <c r="L76" s="23"/>
      <c r="M76" s="21"/>
      <c r="N76" s="21"/>
      <c r="AT76" s="1">
        <v>0</v>
      </c>
    </row>
    <row r="77" spans="9:50" ht="14.4">
      <c r="I77" s="19"/>
      <c r="J77" s="19"/>
      <c r="K77" s="22"/>
      <c r="L77" s="22"/>
      <c r="M77" s="23"/>
      <c r="N77" s="22"/>
      <c r="AS77" s="1">
        <v>0</v>
      </c>
      <c r="AT77" s="1">
        <v>0</v>
      </c>
      <c r="AV77" s="1">
        <v>0</v>
      </c>
      <c r="AX77" s="1">
        <v>0</v>
      </c>
    </row>
    <row r="78" spans="9:50" ht="14.4">
      <c r="I78" s="21"/>
      <c r="J78" s="21"/>
      <c r="K78" s="19"/>
      <c r="L78" s="19"/>
      <c r="M78" s="22"/>
      <c r="N78" s="22"/>
      <c r="AS78" s="1">
        <v>0</v>
      </c>
      <c r="AU78" s="1">
        <v>0</v>
      </c>
      <c r="AW78" s="1">
        <v>0</v>
      </c>
    </row>
    <row r="79" spans="9:50" ht="14.4">
      <c r="I79" s="23"/>
      <c r="J79" s="23"/>
      <c r="K79" s="19"/>
      <c r="L79" s="19"/>
      <c r="M79" s="19"/>
      <c r="N79" s="19"/>
    </row>
    <row r="80" spans="9:50" ht="14.4">
      <c r="I80" s="22"/>
      <c r="J80" s="22"/>
      <c r="K80" s="21"/>
      <c r="L80" s="21"/>
      <c r="M80" s="19"/>
      <c r="N80" s="19"/>
    </row>
    <row r="81" spans="9:51" ht="14.4">
      <c r="I81" s="19"/>
      <c r="J81" s="19"/>
      <c r="K81" s="22"/>
      <c r="L81" s="22"/>
      <c r="M81" s="21"/>
    </row>
    <row r="82" spans="9:51" ht="14.4">
      <c r="I82" s="19"/>
      <c r="J82" s="19"/>
      <c r="K82" s="22"/>
      <c r="L82" s="22"/>
      <c r="M82" s="22"/>
    </row>
    <row r="83" spans="9:51" ht="14.4">
      <c r="I83" s="21"/>
      <c r="J83" s="21"/>
      <c r="K83" s="19"/>
      <c r="L83" s="19"/>
      <c r="M83" s="22"/>
    </row>
    <row r="84" spans="9:51" ht="14.4">
      <c r="I84" s="22"/>
      <c r="J84" s="22"/>
      <c r="K84" s="19"/>
      <c r="L84" s="19"/>
      <c r="M84" s="19"/>
    </row>
    <row r="85" spans="9:51" ht="14.4">
      <c r="I85" s="22"/>
      <c r="J85" s="22"/>
      <c r="M85" s="19"/>
      <c r="AY85" s="1">
        <v>0</v>
      </c>
    </row>
    <row r="86" spans="9:51">
      <c r="I86" s="19"/>
      <c r="J86" s="19"/>
    </row>
    <row r="87" spans="9:51">
      <c r="I87" s="19"/>
      <c r="J87" s="19"/>
    </row>
    <row r="106" spans="33:33">
      <c r="AG106" s="1">
        <v>0</v>
      </c>
    </row>
    <row r="107" spans="33:33">
      <c r="AG107" s="1">
        <v>0</v>
      </c>
    </row>
    <row r="113" spans="30:32">
      <c r="AD113" s="1">
        <v>0</v>
      </c>
      <c r="AE113" s="1">
        <v>0</v>
      </c>
      <c r="AF113" s="1">
        <v>0</v>
      </c>
    </row>
    <row r="114" spans="30:32">
      <c r="AD114" s="1">
        <v>0</v>
      </c>
      <c r="AE114" s="1">
        <v>0</v>
      </c>
      <c r="AF114" s="1">
        <v>0</v>
      </c>
    </row>
  </sheetData>
  <mergeCells count="5">
    <mergeCell ref="R53:S53"/>
    <mergeCell ref="V53:W53"/>
    <mergeCell ref="A1:J1"/>
    <mergeCell ref="R52:S52"/>
    <mergeCell ref="V52:W52"/>
  </mergeCells>
  <phoneticPr fontId="12"/>
  <pageMargins left="0.74803149606299213" right="0.55118110236220474" top="0.78740157480314965" bottom="0.39370078740157483" header="0.51181102362204722" footer="0.51181102362204722"/>
  <pageSetup paperSize="9" orientation="portrait" r:id="rId1"/>
  <headerFooter alignWithMargins="0"/>
  <colBreaks count="1" manualBreakCount="1">
    <brk id="12" max="58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O113"/>
  <sheetViews>
    <sheetView showGridLines="0" showZeros="0" view="pageBreakPreview" topLeftCell="A9" zoomScaleNormal="115" zoomScaleSheetLayoutView="100" workbookViewId="0">
      <selection activeCell="T28" sqref="T28:Z28"/>
    </sheetView>
  </sheetViews>
  <sheetFormatPr defaultColWidth="9" defaultRowHeight="13.2"/>
  <cols>
    <col min="1" max="1" width="4.33203125" style="1" customWidth="1"/>
    <col min="2" max="2" width="7" style="1" customWidth="1"/>
    <col min="3" max="3" width="9" style="1" customWidth="1"/>
    <col min="4" max="9" width="8.6640625" style="1" customWidth="1"/>
    <col min="10" max="10" width="12.6640625" style="14" customWidth="1"/>
    <col min="11" max="12" width="1" style="1" customWidth="1"/>
    <col min="13" max="13" width="2.44140625" style="1" customWidth="1"/>
    <col min="14" max="14" width="6.21875" style="1" customWidth="1"/>
    <col min="15" max="15" width="8.109375" style="1" customWidth="1"/>
    <col min="16" max="28" width="6.6640625" style="1" customWidth="1"/>
    <col min="29" max="29" width="4.6640625" style="1" customWidth="1"/>
    <col min="30" max="30" width="5.6640625" style="1" customWidth="1"/>
    <col min="31" max="31" width="3.33203125" style="1" customWidth="1"/>
    <col min="32" max="32" width="8.77734375" style="1" customWidth="1"/>
    <col min="33" max="33" width="7.21875" style="1" customWidth="1"/>
    <col min="34" max="34" width="9" style="1" customWidth="1"/>
    <col min="35" max="64" width="8.33203125" style="1" customWidth="1"/>
    <col min="65" max="67" width="5.6640625" style="1" customWidth="1"/>
    <col min="68" max="16384" width="9" style="1"/>
  </cols>
  <sheetData>
    <row r="1" spans="1:67">
      <c r="A1" s="248" t="s">
        <v>108</v>
      </c>
      <c r="B1" s="248"/>
      <c r="C1" s="248"/>
      <c r="D1" s="248"/>
      <c r="E1" s="248"/>
      <c r="F1" s="248"/>
      <c r="G1" s="248"/>
      <c r="H1" s="248"/>
      <c r="I1" s="248"/>
      <c r="J1" s="248"/>
      <c r="AQ1" s="1" t="s">
        <v>80</v>
      </c>
    </row>
    <row r="2" spans="1:67">
      <c r="A2" s="14"/>
      <c r="B2" s="14"/>
      <c r="C2" s="14"/>
      <c r="D2" s="14"/>
      <c r="E2" s="14"/>
      <c r="F2" s="14"/>
      <c r="G2" s="14"/>
      <c r="H2" s="14"/>
      <c r="I2" s="14"/>
      <c r="AK2" s="165"/>
    </row>
    <row r="3" spans="1:67">
      <c r="A3" s="3"/>
      <c r="B3" s="4"/>
      <c r="C3" s="4"/>
      <c r="D3" s="90" t="s">
        <v>3</v>
      </c>
      <c r="E3" s="27"/>
      <c r="F3" s="90" t="s">
        <v>4</v>
      </c>
      <c r="G3" s="27"/>
      <c r="H3" s="90" t="s">
        <v>5</v>
      </c>
      <c r="I3" s="27"/>
      <c r="J3" s="123" t="s">
        <v>9</v>
      </c>
      <c r="AF3" s="3"/>
      <c r="AG3" s="4"/>
      <c r="AH3" s="4"/>
      <c r="AI3" s="90" t="s">
        <v>0</v>
      </c>
      <c r="AJ3" s="27"/>
      <c r="AK3" s="90" t="s">
        <v>1</v>
      </c>
      <c r="AL3" s="27"/>
      <c r="AM3" s="90" t="s">
        <v>2</v>
      </c>
      <c r="AN3" s="27"/>
      <c r="AO3" s="90" t="s">
        <v>3</v>
      </c>
      <c r="AP3" s="27"/>
      <c r="AQ3" s="90" t="s">
        <v>4</v>
      </c>
      <c r="AR3" s="27"/>
      <c r="AS3" s="90" t="s">
        <v>5</v>
      </c>
      <c r="AT3" s="27"/>
      <c r="AU3" s="90" t="s">
        <v>6</v>
      </c>
      <c r="AV3" s="27"/>
      <c r="AW3" s="90" t="s">
        <v>7</v>
      </c>
      <c r="AX3" s="27"/>
      <c r="AY3" s="90" t="s">
        <v>8</v>
      </c>
      <c r="AZ3" s="27"/>
      <c r="BA3" s="90" t="s">
        <v>40</v>
      </c>
      <c r="BB3" s="27"/>
      <c r="BC3" s="90" t="s">
        <v>41</v>
      </c>
      <c r="BD3" s="27"/>
      <c r="BE3" s="90" t="s">
        <v>42</v>
      </c>
      <c r="BF3" s="27"/>
      <c r="BG3" s="249" t="s">
        <v>37</v>
      </c>
      <c r="BH3" s="250"/>
      <c r="BI3" s="159"/>
      <c r="BJ3" s="86"/>
      <c r="BK3" s="159"/>
      <c r="BL3" s="86"/>
    </row>
    <row r="4" spans="1:67">
      <c r="A4" s="5"/>
      <c r="B4" s="6"/>
      <c r="C4" s="6"/>
      <c r="D4" s="91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4" t="s">
        <v>44</v>
      </c>
      <c r="J4" s="71"/>
      <c r="AF4" s="5"/>
      <c r="AG4" s="6"/>
      <c r="AH4" s="29"/>
      <c r="AI4" s="91" t="s">
        <v>43</v>
      </c>
      <c r="AJ4" s="92" t="s">
        <v>44</v>
      </c>
      <c r="AK4" s="93" t="s">
        <v>43</v>
      </c>
      <c r="AL4" s="91" t="s">
        <v>44</v>
      </c>
      <c r="AM4" s="92" t="s">
        <v>43</v>
      </c>
      <c r="AN4" s="104" t="s">
        <v>44</v>
      </c>
      <c r="AO4" s="91" t="s">
        <v>43</v>
      </c>
      <c r="AP4" s="92" t="s">
        <v>44</v>
      </c>
      <c r="AQ4" s="92" t="s">
        <v>43</v>
      </c>
      <c r="AR4" s="104" t="s">
        <v>44</v>
      </c>
      <c r="AS4" s="91" t="s">
        <v>43</v>
      </c>
      <c r="AT4" s="92" t="s">
        <v>44</v>
      </c>
      <c r="AU4" s="92" t="s">
        <v>43</v>
      </c>
      <c r="AV4" s="103" t="s">
        <v>44</v>
      </c>
      <c r="AW4" s="93" t="s">
        <v>43</v>
      </c>
      <c r="AX4" s="91" t="s">
        <v>44</v>
      </c>
      <c r="AY4" s="92" t="s">
        <v>43</v>
      </c>
      <c r="AZ4" s="104" t="s">
        <v>44</v>
      </c>
      <c r="BA4" s="93" t="s">
        <v>43</v>
      </c>
      <c r="BB4" s="92" t="s">
        <v>44</v>
      </c>
      <c r="BC4" s="93" t="s">
        <v>43</v>
      </c>
      <c r="BD4" s="91" t="s">
        <v>44</v>
      </c>
      <c r="BE4" s="92" t="s">
        <v>43</v>
      </c>
      <c r="BF4" s="104" t="s">
        <v>44</v>
      </c>
      <c r="BG4" s="93" t="s">
        <v>43</v>
      </c>
      <c r="BH4" s="92" t="s">
        <v>44</v>
      </c>
      <c r="BI4" s="168"/>
      <c r="BJ4" s="99"/>
      <c r="BK4" s="99"/>
      <c r="BL4" s="99"/>
    </row>
    <row r="5" spans="1:67" ht="14.4">
      <c r="A5" s="69"/>
      <c r="B5" s="8"/>
      <c r="C5" s="94" t="s">
        <v>45</v>
      </c>
      <c r="D5" s="44">
        <v>38.200000000000003</v>
      </c>
      <c r="E5" s="72">
        <v>45.8</v>
      </c>
      <c r="F5" s="44">
        <v>40.5</v>
      </c>
      <c r="G5" s="72">
        <v>49.8</v>
      </c>
      <c r="H5" s="72">
        <v>42.8</v>
      </c>
      <c r="I5" s="151">
        <v>53.5</v>
      </c>
      <c r="J5" s="133"/>
      <c r="AF5" s="69"/>
      <c r="AG5" s="8"/>
      <c r="AH5" s="94" t="s">
        <v>45</v>
      </c>
      <c r="AI5" s="44">
        <v>21.3</v>
      </c>
      <c r="AJ5" s="72">
        <v>22.5</v>
      </c>
      <c r="AK5" s="44">
        <v>27.9</v>
      </c>
      <c r="AL5" s="72">
        <v>30.7</v>
      </c>
      <c r="AM5" s="72">
        <v>34.1</v>
      </c>
      <c r="AN5" s="151">
        <v>36.5</v>
      </c>
      <c r="AO5" s="44">
        <v>38.200000000000003</v>
      </c>
      <c r="AP5" s="72">
        <v>45.8</v>
      </c>
      <c r="AQ5" s="72">
        <v>40.5</v>
      </c>
      <c r="AR5" s="151">
        <v>49.8</v>
      </c>
      <c r="AS5" s="44">
        <v>42.8</v>
      </c>
      <c r="AT5" s="72">
        <v>53.5</v>
      </c>
      <c r="AU5" s="72"/>
      <c r="AV5" s="151"/>
      <c r="AW5" s="44"/>
      <c r="AX5" s="72"/>
      <c r="AY5" s="72"/>
      <c r="AZ5" s="154"/>
      <c r="BA5" s="44"/>
      <c r="BB5" s="72"/>
      <c r="BC5" s="44"/>
      <c r="BD5" s="72"/>
      <c r="BE5" s="72"/>
      <c r="BF5" s="154"/>
      <c r="BG5" s="44"/>
      <c r="BH5" s="72"/>
      <c r="BI5" s="168"/>
      <c r="BJ5" s="99"/>
      <c r="BK5" s="99"/>
      <c r="BL5" s="99"/>
    </row>
    <row r="6" spans="1:67" ht="14.4">
      <c r="A6" s="69"/>
      <c r="B6" s="8"/>
      <c r="C6" s="95" t="s">
        <v>46</v>
      </c>
      <c r="D6" s="89" t="s">
        <v>10</v>
      </c>
      <c r="E6" s="80" t="s">
        <v>10</v>
      </c>
      <c r="F6" s="89" t="s">
        <v>10</v>
      </c>
      <c r="G6" s="80" t="s">
        <v>10</v>
      </c>
      <c r="H6" s="80" t="s">
        <v>10</v>
      </c>
      <c r="I6" s="242" t="s">
        <v>10</v>
      </c>
      <c r="J6" s="134"/>
      <c r="AF6" s="69"/>
      <c r="AG6" s="8"/>
      <c r="AH6" s="95" t="s">
        <v>46</v>
      </c>
      <c r="AI6" s="219" t="s">
        <v>107</v>
      </c>
      <c r="AJ6" s="219" t="s">
        <v>107</v>
      </c>
      <c r="AK6" s="219" t="s">
        <v>107</v>
      </c>
      <c r="AL6" s="219" t="s">
        <v>107</v>
      </c>
      <c r="AM6" s="219" t="s">
        <v>107</v>
      </c>
      <c r="AN6" s="219" t="s">
        <v>107</v>
      </c>
      <c r="AO6" s="219" t="s">
        <v>107</v>
      </c>
      <c r="AP6" s="219" t="s">
        <v>107</v>
      </c>
      <c r="AQ6" s="219" t="s">
        <v>107</v>
      </c>
      <c r="AR6" s="219" t="s">
        <v>107</v>
      </c>
      <c r="AS6" s="219" t="s">
        <v>107</v>
      </c>
      <c r="AT6" s="219" t="s">
        <v>107</v>
      </c>
      <c r="AU6" s="219" t="s">
        <v>107</v>
      </c>
      <c r="AV6" s="219" t="s">
        <v>107</v>
      </c>
      <c r="AW6" s="219" t="s">
        <v>107</v>
      </c>
      <c r="AX6" s="219" t="s">
        <v>107</v>
      </c>
      <c r="AY6" s="219" t="s">
        <v>107</v>
      </c>
      <c r="AZ6" s="219" t="s">
        <v>107</v>
      </c>
      <c r="BA6" s="219" t="s">
        <v>107</v>
      </c>
      <c r="BB6" s="219" t="s">
        <v>107</v>
      </c>
      <c r="BC6" s="219" t="s">
        <v>107</v>
      </c>
      <c r="BD6" s="219" t="s">
        <v>107</v>
      </c>
      <c r="BE6" s="219" t="s">
        <v>107</v>
      </c>
      <c r="BF6" s="219" t="s">
        <v>107</v>
      </c>
      <c r="BG6" s="219" t="s">
        <v>107</v>
      </c>
      <c r="BH6" s="219" t="s">
        <v>107</v>
      </c>
      <c r="BI6" s="168"/>
      <c r="BJ6" s="99"/>
      <c r="BK6" s="99"/>
      <c r="BL6" s="99"/>
    </row>
    <row r="7" spans="1:67" ht="14.4">
      <c r="A7" s="69"/>
      <c r="B7" s="8" t="s">
        <v>106</v>
      </c>
      <c r="C7" s="96" t="s">
        <v>48</v>
      </c>
      <c r="D7" s="46">
        <v>41.3</v>
      </c>
      <c r="E7" s="66">
        <v>45.2</v>
      </c>
      <c r="F7" s="46">
        <v>45.9</v>
      </c>
      <c r="G7" s="66">
        <v>51.1</v>
      </c>
      <c r="H7" s="66">
        <v>49</v>
      </c>
      <c r="I7" s="243">
        <v>55.1</v>
      </c>
      <c r="J7" s="135"/>
      <c r="AF7" s="69"/>
      <c r="AG7" s="8" t="s">
        <v>106</v>
      </c>
      <c r="AH7" s="96" t="s">
        <v>48</v>
      </c>
      <c r="AI7" s="222">
        <v>23.1</v>
      </c>
      <c r="AJ7" s="211">
        <v>23.6</v>
      </c>
      <c r="AK7" s="222">
        <v>30</v>
      </c>
      <c r="AL7" s="211">
        <v>31</v>
      </c>
      <c r="AM7" s="211">
        <v>35.9</v>
      </c>
      <c r="AN7" s="223">
        <v>38.299999999999997</v>
      </c>
      <c r="AO7" s="222">
        <v>41.3</v>
      </c>
      <c r="AP7" s="211">
        <v>45.2</v>
      </c>
      <c r="AQ7" s="211">
        <v>45.9</v>
      </c>
      <c r="AR7" s="223">
        <v>51.1</v>
      </c>
      <c r="AS7" s="222">
        <v>49</v>
      </c>
      <c r="AT7" s="211">
        <v>55.1</v>
      </c>
      <c r="AU7" s="211">
        <v>51.5</v>
      </c>
      <c r="AV7" s="223">
        <v>58.7</v>
      </c>
      <c r="AW7" s="222">
        <v>53.8</v>
      </c>
      <c r="AX7" s="211">
        <v>61.5</v>
      </c>
      <c r="AY7" s="211">
        <v>56.5</v>
      </c>
      <c r="AZ7" s="224">
        <v>64.8</v>
      </c>
      <c r="BA7" s="222">
        <v>61.4</v>
      </c>
      <c r="BB7" s="211">
        <v>68.400000000000006</v>
      </c>
      <c r="BC7" s="222">
        <v>66.099999999999994</v>
      </c>
      <c r="BD7" s="211">
        <v>73</v>
      </c>
      <c r="BE7" s="211">
        <v>69.8</v>
      </c>
      <c r="BF7" s="224">
        <v>75.8</v>
      </c>
      <c r="BG7" s="222">
        <v>72.3</v>
      </c>
      <c r="BH7" s="211">
        <v>77.5</v>
      </c>
      <c r="BI7" s="168"/>
      <c r="BJ7" s="99"/>
      <c r="BK7" s="99"/>
      <c r="BL7" s="99"/>
    </row>
    <row r="8" spans="1:67">
      <c r="A8" s="69"/>
      <c r="B8" s="8"/>
      <c r="C8" s="10" t="s">
        <v>11</v>
      </c>
      <c r="D8" s="75" t="s">
        <v>10</v>
      </c>
      <c r="E8" s="73" t="s">
        <v>10</v>
      </c>
      <c r="F8" s="73" t="s">
        <v>10</v>
      </c>
      <c r="G8" s="73" t="s">
        <v>10</v>
      </c>
      <c r="H8" s="73" t="s">
        <v>10</v>
      </c>
      <c r="I8" s="73" t="s">
        <v>10</v>
      </c>
      <c r="J8" s="136"/>
      <c r="AF8" s="69"/>
      <c r="AG8" s="8"/>
      <c r="AH8" s="10" t="s">
        <v>11</v>
      </c>
      <c r="AI8" s="75" t="s">
        <v>10</v>
      </c>
      <c r="AJ8" s="73" t="s">
        <v>10</v>
      </c>
      <c r="AK8" s="73" t="s">
        <v>10</v>
      </c>
      <c r="AL8" s="73" t="s">
        <v>10</v>
      </c>
      <c r="AM8" s="73" t="s">
        <v>10</v>
      </c>
      <c r="AN8" s="73" t="s">
        <v>10</v>
      </c>
      <c r="AO8" s="73" t="s">
        <v>10</v>
      </c>
      <c r="AP8" s="73" t="s">
        <v>10</v>
      </c>
      <c r="AQ8" s="73" t="s">
        <v>10</v>
      </c>
      <c r="AR8" s="73" t="s">
        <v>10</v>
      </c>
      <c r="AS8" s="73" t="s">
        <v>10</v>
      </c>
      <c r="AT8" s="73" t="s">
        <v>10</v>
      </c>
      <c r="AU8" s="73" t="s">
        <v>10</v>
      </c>
      <c r="AV8" s="73" t="s">
        <v>10</v>
      </c>
      <c r="AW8" s="73" t="s">
        <v>10</v>
      </c>
      <c r="AX8" s="73" t="s">
        <v>10</v>
      </c>
      <c r="AY8" s="73" t="s">
        <v>10</v>
      </c>
      <c r="AZ8" s="73" t="s">
        <v>10</v>
      </c>
      <c r="BA8" s="73" t="s">
        <v>10</v>
      </c>
      <c r="BB8" s="73" t="s">
        <v>10</v>
      </c>
      <c r="BC8" s="73" t="s">
        <v>10</v>
      </c>
      <c r="BD8" s="73" t="s">
        <v>10</v>
      </c>
      <c r="BE8" s="73" t="s">
        <v>10</v>
      </c>
      <c r="BF8" s="73" t="s">
        <v>10</v>
      </c>
      <c r="BG8" s="73" t="s">
        <v>10</v>
      </c>
      <c r="BH8" s="73" t="s">
        <v>10</v>
      </c>
      <c r="BI8" s="168"/>
      <c r="BJ8" s="99"/>
      <c r="BK8" s="99"/>
      <c r="BL8" s="99"/>
    </row>
    <row r="9" spans="1:67">
      <c r="A9" s="69"/>
      <c r="B9" s="12"/>
      <c r="C9" s="13" t="s">
        <v>12</v>
      </c>
      <c r="D9" s="76">
        <v>92</v>
      </c>
      <c r="E9" s="74">
        <v>101</v>
      </c>
      <c r="F9" s="74">
        <v>88</v>
      </c>
      <c r="G9" s="74">
        <v>97</v>
      </c>
      <c r="H9" s="74">
        <v>87</v>
      </c>
      <c r="I9" s="74">
        <v>97</v>
      </c>
      <c r="J9" s="135"/>
      <c r="AF9" s="69"/>
      <c r="AG9" s="12"/>
      <c r="AH9" s="13" t="s">
        <v>12</v>
      </c>
      <c r="AI9" s="76">
        <f t="shared" ref="AI9:AX9" si="0">ROUND(AI5/AI7*100,0)</f>
        <v>92</v>
      </c>
      <c r="AJ9" s="74">
        <f t="shared" si="0"/>
        <v>95</v>
      </c>
      <c r="AK9" s="74">
        <f t="shared" si="0"/>
        <v>93</v>
      </c>
      <c r="AL9" s="74">
        <f t="shared" si="0"/>
        <v>99</v>
      </c>
      <c r="AM9" s="74">
        <f t="shared" si="0"/>
        <v>95</v>
      </c>
      <c r="AN9" s="74">
        <f t="shared" si="0"/>
        <v>95</v>
      </c>
      <c r="AO9" s="74">
        <f t="shared" si="0"/>
        <v>92</v>
      </c>
      <c r="AP9" s="74">
        <f t="shared" si="0"/>
        <v>101</v>
      </c>
      <c r="AQ9" s="74">
        <f t="shared" si="0"/>
        <v>88</v>
      </c>
      <c r="AR9" s="74">
        <f t="shared" si="0"/>
        <v>97</v>
      </c>
      <c r="AS9" s="74">
        <f t="shared" si="0"/>
        <v>87</v>
      </c>
      <c r="AT9" s="74">
        <f t="shared" si="0"/>
        <v>97</v>
      </c>
      <c r="AU9" s="74">
        <f t="shared" si="0"/>
        <v>0</v>
      </c>
      <c r="AV9" s="74">
        <f t="shared" si="0"/>
        <v>0</v>
      </c>
      <c r="AW9" s="74">
        <f t="shared" si="0"/>
        <v>0</v>
      </c>
      <c r="AX9" s="74">
        <f t="shared" si="0"/>
        <v>0</v>
      </c>
      <c r="AY9" s="74">
        <f>ROUND(AY5/AY7*100,0)</f>
        <v>0</v>
      </c>
      <c r="AZ9" s="74">
        <f>ROUND(AZ5/AZ7*100,0)</f>
        <v>0</v>
      </c>
      <c r="BA9" s="74">
        <f t="shared" ref="BA9:BH9" si="1">ROUND(BA5/BA7*100,0)</f>
        <v>0</v>
      </c>
      <c r="BB9" s="74">
        <f t="shared" si="1"/>
        <v>0</v>
      </c>
      <c r="BC9" s="74">
        <f t="shared" si="1"/>
        <v>0</v>
      </c>
      <c r="BD9" s="74">
        <f t="shared" si="1"/>
        <v>0</v>
      </c>
      <c r="BE9" s="74">
        <f t="shared" si="1"/>
        <v>0</v>
      </c>
      <c r="BF9" s="74">
        <f t="shared" si="1"/>
        <v>0</v>
      </c>
      <c r="BG9" s="74">
        <f t="shared" si="1"/>
        <v>0</v>
      </c>
      <c r="BH9" s="74">
        <f t="shared" si="1"/>
        <v>0</v>
      </c>
      <c r="BI9" s="168"/>
      <c r="BJ9" s="99"/>
      <c r="BK9" s="99"/>
      <c r="BL9" s="99"/>
    </row>
    <row r="10" spans="1:67" ht="14.4">
      <c r="A10" s="8"/>
      <c r="B10" s="8"/>
      <c r="C10" s="94" t="s">
        <v>45</v>
      </c>
      <c r="D10" s="44">
        <v>38.200000000000003</v>
      </c>
      <c r="E10" s="72">
        <v>47.1</v>
      </c>
      <c r="F10" s="44">
        <v>41.8</v>
      </c>
      <c r="G10" s="72">
        <v>52</v>
      </c>
      <c r="H10" s="72">
        <v>45.2</v>
      </c>
      <c r="I10" s="151">
        <v>56.9</v>
      </c>
      <c r="J10" s="133"/>
      <c r="AF10" s="8"/>
      <c r="AG10" s="8"/>
      <c r="AH10" s="94" t="s">
        <v>45</v>
      </c>
      <c r="AI10" s="44">
        <v>21.1</v>
      </c>
      <c r="AJ10" s="72">
        <v>23.7</v>
      </c>
      <c r="AK10" s="44">
        <v>27.4</v>
      </c>
      <c r="AL10" s="72">
        <v>31.6</v>
      </c>
      <c r="AM10" s="72">
        <v>33.1</v>
      </c>
      <c r="AN10" s="151">
        <v>39.6</v>
      </c>
      <c r="AO10" s="44">
        <v>38.200000000000003</v>
      </c>
      <c r="AP10" s="72">
        <v>47.1</v>
      </c>
      <c r="AQ10" s="72">
        <v>41.8</v>
      </c>
      <c r="AR10" s="151">
        <v>52</v>
      </c>
      <c r="AS10" s="44">
        <v>45.2</v>
      </c>
      <c r="AT10" s="72">
        <v>56.9</v>
      </c>
      <c r="AU10" s="72"/>
      <c r="AV10" s="151"/>
      <c r="AW10" s="44"/>
      <c r="AX10" s="72"/>
      <c r="AY10" s="72"/>
      <c r="AZ10" s="154"/>
      <c r="BA10" s="44"/>
      <c r="BB10" s="72"/>
      <c r="BC10" s="44"/>
      <c r="BD10" s="72"/>
      <c r="BE10" s="72"/>
      <c r="BF10" s="154"/>
      <c r="BG10" s="44"/>
      <c r="BH10" s="72"/>
      <c r="BI10" s="169"/>
      <c r="BJ10" s="169"/>
      <c r="BK10" s="169"/>
      <c r="BL10" s="169"/>
    </row>
    <row r="11" spans="1:67" ht="14.4">
      <c r="A11" s="8"/>
      <c r="B11" s="8"/>
      <c r="C11" s="95" t="s">
        <v>46</v>
      </c>
      <c r="D11" s="89">
        <v>38.799999999999997</v>
      </c>
      <c r="E11" s="80">
        <v>46.6</v>
      </c>
      <c r="F11" s="89">
        <v>42.3</v>
      </c>
      <c r="G11" s="80">
        <v>51.7</v>
      </c>
      <c r="H11" s="80">
        <v>45.9</v>
      </c>
      <c r="I11" s="242">
        <v>57.1</v>
      </c>
      <c r="J11" s="134"/>
      <c r="AF11" s="8"/>
      <c r="AG11" s="8"/>
      <c r="AH11" s="95" t="s">
        <v>46</v>
      </c>
      <c r="AI11" s="219">
        <v>23.6</v>
      </c>
      <c r="AJ11" s="212">
        <v>25</v>
      </c>
      <c r="AK11" s="219">
        <v>29.5</v>
      </c>
      <c r="AL11" s="212">
        <v>32.5</v>
      </c>
      <c r="AM11" s="212">
        <v>34.5</v>
      </c>
      <c r="AN11" s="220">
        <v>39.5</v>
      </c>
      <c r="AO11" s="219">
        <v>38.799999999999997</v>
      </c>
      <c r="AP11" s="212">
        <v>46.6</v>
      </c>
      <c r="AQ11" s="212">
        <v>42.3</v>
      </c>
      <c r="AR11" s="220">
        <v>51.7</v>
      </c>
      <c r="AS11" s="219">
        <v>45.9</v>
      </c>
      <c r="AT11" s="212">
        <v>57.1</v>
      </c>
      <c r="AU11" s="212">
        <v>48.3</v>
      </c>
      <c r="AV11" s="220">
        <v>60.6</v>
      </c>
      <c r="AW11" s="219">
        <v>50.6</v>
      </c>
      <c r="AX11" s="212">
        <v>63.7</v>
      </c>
      <c r="AY11" s="212">
        <v>52.5</v>
      </c>
      <c r="AZ11" s="221">
        <v>66</v>
      </c>
      <c r="BA11" s="219">
        <v>55.4</v>
      </c>
      <c r="BB11" s="212">
        <v>69.5</v>
      </c>
      <c r="BC11" s="219">
        <v>58.8</v>
      </c>
      <c r="BD11" s="212">
        <v>73</v>
      </c>
      <c r="BE11" s="212">
        <v>62.1</v>
      </c>
      <c r="BF11" s="221">
        <v>76.3</v>
      </c>
      <c r="BG11" s="219">
        <v>64.3</v>
      </c>
      <c r="BH11" s="212">
        <v>77.900000000000006</v>
      </c>
      <c r="BI11" s="169"/>
      <c r="BJ11" s="169"/>
      <c r="BK11" s="169"/>
      <c r="BL11" s="169"/>
    </row>
    <row r="12" spans="1:67" ht="14.4">
      <c r="A12" s="8" t="s">
        <v>82</v>
      </c>
      <c r="B12" s="8" t="s">
        <v>36</v>
      </c>
      <c r="C12" s="96" t="s">
        <v>48</v>
      </c>
      <c r="D12" s="46">
        <v>39.200000000000003</v>
      </c>
      <c r="E12" s="66">
        <v>45.6</v>
      </c>
      <c r="F12" s="46">
        <v>43.7</v>
      </c>
      <c r="G12" s="66">
        <v>51.8</v>
      </c>
      <c r="H12" s="66">
        <v>47.3</v>
      </c>
      <c r="I12" s="243">
        <v>56.5</v>
      </c>
      <c r="J12" s="135"/>
      <c r="AF12" s="8" t="s">
        <v>82</v>
      </c>
      <c r="AG12" s="8" t="s">
        <v>36</v>
      </c>
      <c r="AH12" s="96" t="s">
        <v>48</v>
      </c>
      <c r="AI12" s="222">
        <v>22.7</v>
      </c>
      <c r="AJ12" s="211">
        <v>24.3</v>
      </c>
      <c r="AK12" s="222">
        <v>28.6</v>
      </c>
      <c r="AL12" s="211">
        <v>31.4</v>
      </c>
      <c r="AM12" s="211">
        <v>34.299999999999997</v>
      </c>
      <c r="AN12" s="223">
        <v>38.700000000000003</v>
      </c>
      <c r="AO12" s="222">
        <v>39.200000000000003</v>
      </c>
      <c r="AP12" s="211">
        <v>45.6</v>
      </c>
      <c r="AQ12" s="211">
        <v>43.7</v>
      </c>
      <c r="AR12" s="223">
        <v>51.8</v>
      </c>
      <c r="AS12" s="222">
        <v>47.3</v>
      </c>
      <c r="AT12" s="211">
        <v>56.5</v>
      </c>
      <c r="AU12" s="211">
        <v>50</v>
      </c>
      <c r="AV12" s="223">
        <v>60.6</v>
      </c>
      <c r="AW12" s="222">
        <v>52.2</v>
      </c>
      <c r="AX12" s="211">
        <v>63.5</v>
      </c>
      <c r="AY12" s="211">
        <v>55.4</v>
      </c>
      <c r="AZ12" s="224">
        <v>67.2</v>
      </c>
      <c r="BA12" s="222">
        <v>59.9</v>
      </c>
      <c r="BB12" s="211">
        <v>71.7</v>
      </c>
      <c r="BC12" s="222">
        <v>64</v>
      </c>
      <c r="BD12" s="211">
        <v>75.900000000000006</v>
      </c>
      <c r="BE12" s="211">
        <v>66.900000000000006</v>
      </c>
      <c r="BF12" s="224">
        <v>78.7</v>
      </c>
      <c r="BG12" s="222">
        <v>69.5</v>
      </c>
      <c r="BH12" s="211">
        <v>80</v>
      </c>
      <c r="BI12" s="170"/>
      <c r="BJ12" s="170"/>
      <c r="BK12" s="170"/>
      <c r="BL12" s="170"/>
    </row>
    <row r="13" spans="1:67">
      <c r="A13" s="8"/>
      <c r="B13" s="8"/>
      <c r="C13" s="10" t="s">
        <v>11</v>
      </c>
      <c r="D13" s="75">
        <v>98</v>
      </c>
      <c r="E13" s="73">
        <v>101</v>
      </c>
      <c r="F13" s="73">
        <v>99</v>
      </c>
      <c r="G13" s="73">
        <v>101</v>
      </c>
      <c r="H13" s="73">
        <v>98</v>
      </c>
      <c r="I13" s="73">
        <v>100</v>
      </c>
      <c r="J13" s="136"/>
      <c r="AF13" s="8"/>
      <c r="AG13" s="8"/>
      <c r="AH13" s="10" t="s">
        <v>11</v>
      </c>
      <c r="AI13" s="75">
        <f>ROUND(AI10/AI11*100,0)</f>
        <v>89</v>
      </c>
      <c r="AJ13" s="73">
        <f t="shared" ref="AJ13:BH13" si="2">ROUND(AJ10/AJ11*100,0)</f>
        <v>95</v>
      </c>
      <c r="AK13" s="73">
        <f t="shared" si="2"/>
        <v>93</v>
      </c>
      <c r="AL13" s="73">
        <f t="shared" si="2"/>
        <v>97</v>
      </c>
      <c r="AM13" s="73">
        <f t="shared" si="2"/>
        <v>96</v>
      </c>
      <c r="AN13" s="73">
        <f t="shared" si="2"/>
        <v>100</v>
      </c>
      <c r="AO13" s="73">
        <f t="shared" si="2"/>
        <v>98</v>
      </c>
      <c r="AP13" s="73">
        <f t="shared" si="2"/>
        <v>101</v>
      </c>
      <c r="AQ13" s="73">
        <f t="shared" si="2"/>
        <v>99</v>
      </c>
      <c r="AR13" s="73">
        <f t="shared" si="2"/>
        <v>101</v>
      </c>
      <c r="AS13" s="73">
        <f t="shared" si="2"/>
        <v>98</v>
      </c>
      <c r="AT13" s="73">
        <f t="shared" si="2"/>
        <v>100</v>
      </c>
      <c r="AU13" s="73">
        <f t="shared" si="2"/>
        <v>0</v>
      </c>
      <c r="AV13" s="73">
        <f t="shared" si="2"/>
        <v>0</v>
      </c>
      <c r="AW13" s="73">
        <f t="shared" si="2"/>
        <v>0</v>
      </c>
      <c r="AX13" s="73">
        <f t="shared" si="2"/>
        <v>0</v>
      </c>
      <c r="AY13" s="73">
        <f>ROUND(AY10/AY11*100,0)</f>
        <v>0</v>
      </c>
      <c r="AZ13" s="73">
        <f>ROUND(AZ10/AZ11*100,0)</f>
        <v>0</v>
      </c>
      <c r="BA13" s="73">
        <f t="shared" si="2"/>
        <v>0</v>
      </c>
      <c r="BB13" s="73">
        <f t="shared" si="2"/>
        <v>0</v>
      </c>
      <c r="BC13" s="73">
        <f t="shared" si="2"/>
        <v>0</v>
      </c>
      <c r="BD13" s="73">
        <f t="shared" si="2"/>
        <v>0</v>
      </c>
      <c r="BE13" s="73">
        <f t="shared" si="2"/>
        <v>0</v>
      </c>
      <c r="BF13" s="73">
        <f t="shared" si="2"/>
        <v>0</v>
      </c>
      <c r="BG13" s="73">
        <f t="shared" si="2"/>
        <v>0</v>
      </c>
      <c r="BH13" s="73">
        <f t="shared" si="2"/>
        <v>0</v>
      </c>
      <c r="BI13" s="148"/>
      <c r="BJ13" s="148"/>
      <c r="BK13" s="148"/>
      <c r="BL13" s="148"/>
    </row>
    <row r="14" spans="1:67">
      <c r="A14" s="8"/>
      <c r="B14" s="12"/>
      <c r="C14" s="13" t="s">
        <v>12</v>
      </c>
      <c r="D14" s="76">
        <v>97</v>
      </c>
      <c r="E14" s="74">
        <v>103</v>
      </c>
      <c r="F14" s="74">
        <v>96</v>
      </c>
      <c r="G14" s="74">
        <v>100</v>
      </c>
      <c r="H14" s="74">
        <v>96</v>
      </c>
      <c r="I14" s="74">
        <v>101</v>
      </c>
      <c r="J14" s="135"/>
      <c r="AF14" s="8"/>
      <c r="AG14" s="12"/>
      <c r="AH14" s="13" t="s">
        <v>12</v>
      </c>
      <c r="AI14" s="76">
        <f t="shared" ref="AI14:BH14" si="3">ROUND(AI10/AI12*100,0)</f>
        <v>93</v>
      </c>
      <c r="AJ14" s="74">
        <f t="shared" si="3"/>
        <v>98</v>
      </c>
      <c r="AK14" s="74">
        <f t="shared" si="3"/>
        <v>96</v>
      </c>
      <c r="AL14" s="74">
        <f t="shared" si="3"/>
        <v>101</v>
      </c>
      <c r="AM14" s="74">
        <f t="shared" si="3"/>
        <v>97</v>
      </c>
      <c r="AN14" s="74">
        <f t="shared" si="3"/>
        <v>102</v>
      </c>
      <c r="AO14" s="74">
        <f t="shared" si="3"/>
        <v>97</v>
      </c>
      <c r="AP14" s="74">
        <f t="shared" si="3"/>
        <v>103</v>
      </c>
      <c r="AQ14" s="74">
        <f t="shared" si="3"/>
        <v>96</v>
      </c>
      <c r="AR14" s="74">
        <f t="shared" si="3"/>
        <v>100</v>
      </c>
      <c r="AS14" s="74">
        <f t="shared" si="3"/>
        <v>96</v>
      </c>
      <c r="AT14" s="74">
        <f t="shared" si="3"/>
        <v>101</v>
      </c>
      <c r="AU14" s="74">
        <f t="shared" si="3"/>
        <v>0</v>
      </c>
      <c r="AV14" s="74">
        <f t="shared" si="3"/>
        <v>0</v>
      </c>
      <c r="AW14" s="74">
        <f t="shared" si="3"/>
        <v>0</v>
      </c>
      <c r="AX14" s="74">
        <f t="shared" si="3"/>
        <v>0</v>
      </c>
      <c r="AY14" s="74">
        <f>ROUND(AY10/AY12*100,0)</f>
        <v>0</v>
      </c>
      <c r="AZ14" s="74">
        <f>ROUND(AZ10/AZ12*100,0)</f>
        <v>0</v>
      </c>
      <c r="BA14" s="74">
        <f t="shared" si="3"/>
        <v>0</v>
      </c>
      <c r="BB14" s="74">
        <f t="shared" si="3"/>
        <v>0</v>
      </c>
      <c r="BC14" s="74">
        <f t="shared" si="3"/>
        <v>0</v>
      </c>
      <c r="BD14" s="74">
        <f t="shared" si="3"/>
        <v>0</v>
      </c>
      <c r="BE14" s="74">
        <f t="shared" si="3"/>
        <v>0</v>
      </c>
      <c r="BF14" s="74">
        <f t="shared" si="3"/>
        <v>0</v>
      </c>
      <c r="BG14" s="74">
        <f t="shared" si="3"/>
        <v>0</v>
      </c>
      <c r="BH14" s="74">
        <f t="shared" si="3"/>
        <v>0</v>
      </c>
      <c r="BI14" s="148"/>
      <c r="BJ14" s="148"/>
      <c r="BK14" s="148"/>
      <c r="BL14" s="148"/>
    </row>
    <row r="15" spans="1:67" ht="14.4">
      <c r="A15" s="70"/>
      <c r="B15" s="8"/>
      <c r="C15" s="94" t="s">
        <v>45</v>
      </c>
      <c r="D15" s="65">
        <v>39.4</v>
      </c>
      <c r="E15" s="65">
        <v>47.5</v>
      </c>
      <c r="F15" s="65">
        <v>44.5</v>
      </c>
      <c r="G15" s="65">
        <v>53.6</v>
      </c>
      <c r="H15" s="65">
        <v>48.5</v>
      </c>
      <c r="I15" s="65">
        <v>58.5</v>
      </c>
      <c r="J15" s="133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2"/>
      <c r="AA15" s="171"/>
      <c r="AB15" s="171"/>
      <c r="AC15" s="171"/>
      <c r="AF15" s="70"/>
      <c r="AG15" s="8"/>
      <c r="AH15" s="94" t="s">
        <v>45</v>
      </c>
      <c r="AI15" s="65">
        <v>20.6</v>
      </c>
      <c r="AJ15" s="65">
        <v>24.1</v>
      </c>
      <c r="AK15" s="65">
        <v>27</v>
      </c>
      <c r="AL15" s="65">
        <v>31.2</v>
      </c>
      <c r="AM15" s="65">
        <v>33.6</v>
      </c>
      <c r="AN15" s="65">
        <v>39.6</v>
      </c>
      <c r="AO15" s="65">
        <v>39.4</v>
      </c>
      <c r="AP15" s="65">
        <v>47.5</v>
      </c>
      <c r="AQ15" s="65">
        <v>44.5</v>
      </c>
      <c r="AR15" s="65">
        <v>53.6</v>
      </c>
      <c r="AS15" s="65">
        <v>48.5</v>
      </c>
      <c r="AT15" s="65">
        <v>58.5</v>
      </c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169"/>
      <c r="BJ15" s="169"/>
      <c r="BK15" s="169"/>
      <c r="BL15" s="169"/>
      <c r="BN15" s="77"/>
      <c r="BO15" s="77"/>
    </row>
    <row r="16" spans="1:67" ht="14.4">
      <c r="A16" s="70"/>
      <c r="B16" s="8"/>
      <c r="C16" s="95" t="s">
        <v>46</v>
      </c>
      <c r="D16" s="65">
        <v>42.4</v>
      </c>
      <c r="E16" s="65">
        <v>46.2</v>
      </c>
      <c r="F16" s="65">
        <v>44.9</v>
      </c>
      <c r="G16" s="65">
        <v>53.7</v>
      </c>
      <c r="H16" s="65">
        <v>48.7</v>
      </c>
      <c r="I16" s="65">
        <v>58.6</v>
      </c>
      <c r="J16" s="134"/>
      <c r="P16" s="173"/>
      <c r="Q16" s="173"/>
      <c r="R16" s="173"/>
      <c r="S16" s="173"/>
      <c r="T16" s="173"/>
      <c r="U16" s="174"/>
      <c r="V16" s="174"/>
      <c r="W16" s="174"/>
      <c r="X16" s="174"/>
      <c r="Y16" s="174"/>
      <c r="Z16" s="174"/>
      <c r="AA16" s="174"/>
      <c r="AB16" s="174"/>
      <c r="AC16" s="174"/>
      <c r="AF16" s="70"/>
      <c r="AG16" s="8"/>
      <c r="AH16" s="95" t="s">
        <v>46</v>
      </c>
      <c r="AI16" s="210">
        <v>23.1</v>
      </c>
      <c r="AJ16" s="210">
        <v>25.6</v>
      </c>
      <c r="AK16" s="210">
        <v>29</v>
      </c>
      <c r="AL16" s="210">
        <v>32.5</v>
      </c>
      <c r="AM16" s="210">
        <v>34.6</v>
      </c>
      <c r="AN16" s="210">
        <v>39.6</v>
      </c>
      <c r="AO16" s="210">
        <v>42.4</v>
      </c>
      <c r="AP16" s="210">
        <v>46.2</v>
      </c>
      <c r="AQ16" s="210">
        <v>44.9</v>
      </c>
      <c r="AR16" s="210">
        <v>53.7</v>
      </c>
      <c r="AS16" s="210">
        <v>48.7</v>
      </c>
      <c r="AT16" s="210">
        <v>58.6</v>
      </c>
      <c r="AU16" s="210">
        <v>51.9</v>
      </c>
      <c r="AV16" s="210">
        <v>63.5</v>
      </c>
      <c r="AW16" s="210">
        <v>54.1</v>
      </c>
      <c r="AX16" s="210">
        <v>67.8</v>
      </c>
      <c r="AY16" s="210">
        <v>57.5</v>
      </c>
      <c r="AZ16" s="210">
        <v>71.3</v>
      </c>
      <c r="BA16" s="210">
        <v>60.5</v>
      </c>
      <c r="BB16" s="210">
        <v>73.599999999999994</v>
      </c>
      <c r="BC16" s="210">
        <v>64.099999999999994</v>
      </c>
      <c r="BD16" s="210">
        <v>76.3</v>
      </c>
      <c r="BE16" s="210">
        <v>67.3</v>
      </c>
      <c r="BF16" s="210">
        <v>79.5</v>
      </c>
      <c r="BG16" s="210">
        <v>69.5</v>
      </c>
      <c r="BH16" s="210">
        <v>80.900000000000006</v>
      </c>
      <c r="BI16" s="169"/>
      <c r="BJ16" s="169"/>
      <c r="BK16" s="169"/>
      <c r="BL16" s="169"/>
    </row>
    <row r="17" spans="1:67" ht="15.6">
      <c r="A17" s="9" t="s">
        <v>83</v>
      </c>
      <c r="B17" s="8" t="s">
        <v>91</v>
      </c>
      <c r="C17" s="96" t="s">
        <v>48</v>
      </c>
      <c r="D17" s="66">
        <v>37.799999999999997</v>
      </c>
      <c r="E17" s="66">
        <v>43.9</v>
      </c>
      <c r="F17" s="66">
        <v>42.6</v>
      </c>
      <c r="G17" s="66">
        <v>50.6</v>
      </c>
      <c r="H17" s="66">
        <v>46.8</v>
      </c>
      <c r="I17" s="66">
        <v>56</v>
      </c>
      <c r="J17" s="135"/>
      <c r="AC17" s="58"/>
      <c r="AF17" s="9" t="s">
        <v>83</v>
      </c>
      <c r="AG17" s="8" t="s">
        <v>84</v>
      </c>
      <c r="AH17" s="96" t="s">
        <v>48</v>
      </c>
      <c r="AI17" s="211">
        <v>19.899999999999999</v>
      </c>
      <c r="AJ17" s="211">
        <v>22.4</v>
      </c>
      <c r="AK17" s="211">
        <v>26.3</v>
      </c>
      <c r="AL17" s="211">
        <v>29.6</v>
      </c>
      <c r="AM17" s="211">
        <v>32</v>
      </c>
      <c r="AN17" s="211">
        <v>36.799999999999997</v>
      </c>
      <c r="AO17" s="211">
        <v>37.799999999999997</v>
      </c>
      <c r="AP17" s="211">
        <v>43.9</v>
      </c>
      <c r="AQ17" s="211">
        <v>42.6</v>
      </c>
      <c r="AR17" s="211">
        <v>50.6</v>
      </c>
      <c r="AS17" s="211">
        <v>46.8</v>
      </c>
      <c r="AT17" s="211">
        <v>56</v>
      </c>
      <c r="AU17" s="211">
        <v>50</v>
      </c>
      <c r="AV17" s="211">
        <v>60.1</v>
      </c>
      <c r="AW17" s="211">
        <v>52.3</v>
      </c>
      <c r="AX17" s="211">
        <v>63.1</v>
      </c>
      <c r="AY17" s="211">
        <v>55.4</v>
      </c>
      <c r="AZ17" s="211">
        <v>67</v>
      </c>
      <c r="BA17" s="211">
        <v>59.5</v>
      </c>
      <c r="BB17" s="211">
        <v>70.7</v>
      </c>
      <c r="BC17" s="211">
        <v>63.4</v>
      </c>
      <c r="BD17" s="211">
        <v>74.2</v>
      </c>
      <c r="BE17" s="211">
        <v>66.099999999999994</v>
      </c>
      <c r="BF17" s="211">
        <v>76.8</v>
      </c>
      <c r="BG17" s="211">
        <v>68</v>
      </c>
      <c r="BH17" s="211">
        <v>78</v>
      </c>
      <c r="BI17" s="169"/>
      <c r="BJ17" s="169"/>
      <c r="BK17" s="169"/>
      <c r="BL17" s="169"/>
    </row>
    <row r="18" spans="1:67" ht="14.4">
      <c r="A18" s="70"/>
      <c r="B18" s="8"/>
      <c r="C18" s="10" t="s">
        <v>11</v>
      </c>
      <c r="D18" s="75">
        <v>93</v>
      </c>
      <c r="E18" s="75">
        <v>103</v>
      </c>
      <c r="F18" s="75">
        <v>99</v>
      </c>
      <c r="G18" s="75">
        <v>100</v>
      </c>
      <c r="H18" s="75">
        <v>100</v>
      </c>
      <c r="I18" s="75">
        <v>100</v>
      </c>
      <c r="J18" s="136"/>
      <c r="AC18" s="58"/>
      <c r="AF18" s="70"/>
      <c r="AG18" s="8"/>
      <c r="AH18" s="10" t="s">
        <v>11</v>
      </c>
      <c r="AI18" s="75">
        <f>ROUND(AI15/AI16*100,0)</f>
        <v>89</v>
      </c>
      <c r="AJ18" s="75">
        <f t="shared" ref="AJ18:BH18" si="4">ROUND(AJ15/AJ16*100,0)</f>
        <v>94</v>
      </c>
      <c r="AK18" s="75">
        <f t="shared" si="4"/>
        <v>93</v>
      </c>
      <c r="AL18" s="75">
        <f t="shared" si="4"/>
        <v>96</v>
      </c>
      <c r="AM18" s="75">
        <f t="shared" si="4"/>
        <v>97</v>
      </c>
      <c r="AN18" s="75">
        <f t="shared" si="4"/>
        <v>100</v>
      </c>
      <c r="AO18" s="75">
        <f t="shared" si="4"/>
        <v>93</v>
      </c>
      <c r="AP18" s="75">
        <f t="shared" si="4"/>
        <v>103</v>
      </c>
      <c r="AQ18" s="75">
        <f t="shared" si="4"/>
        <v>99</v>
      </c>
      <c r="AR18" s="75">
        <f t="shared" si="4"/>
        <v>100</v>
      </c>
      <c r="AS18" s="75">
        <f t="shared" si="4"/>
        <v>100</v>
      </c>
      <c r="AT18" s="75">
        <f t="shared" si="4"/>
        <v>100</v>
      </c>
      <c r="AU18" s="75">
        <f t="shared" si="4"/>
        <v>0</v>
      </c>
      <c r="AV18" s="75">
        <f t="shared" si="4"/>
        <v>0</v>
      </c>
      <c r="AW18" s="75">
        <f t="shared" si="4"/>
        <v>0</v>
      </c>
      <c r="AX18" s="75">
        <f t="shared" si="4"/>
        <v>0</v>
      </c>
      <c r="AY18" s="75">
        <f>ROUND(AY15/AY16*100,0)</f>
        <v>0</v>
      </c>
      <c r="AZ18" s="75">
        <f>ROUND(AZ15/AZ16*100,0)</f>
        <v>0</v>
      </c>
      <c r="BA18" s="75">
        <f t="shared" si="4"/>
        <v>0</v>
      </c>
      <c r="BB18" s="75">
        <f t="shared" si="4"/>
        <v>0</v>
      </c>
      <c r="BC18" s="75">
        <f t="shared" si="4"/>
        <v>0</v>
      </c>
      <c r="BD18" s="75">
        <f t="shared" si="4"/>
        <v>0</v>
      </c>
      <c r="BE18" s="75">
        <f t="shared" si="4"/>
        <v>0</v>
      </c>
      <c r="BF18" s="75">
        <f t="shared" si="4"/>
        <v>0</v>
      </c>
      <c r="BG18" s="75">
        <f t="shared" si="4"/>
        <v>0</v>
      </c>
      <c r="BH18" s="73">
        <f t="shared" si="4"/>
        <v>0</v>
      </c>
      <c r="BI18" s="169"/>
      <c r="BJ18" s="169"/>
      <c r="BK18" s="169"/>
      <c r="BL18" s="169"/>
    </row>
    <row r="19" spans="1:67" ht="14.4">
      <c r="A19" s="70"/>
      <c r="B19" s="12"/>
      <c r="C19" s="13" t="s">
        <v>12</v>
      </c>
      <c r="D19" s="76">
        <v>104</v>
      </c>
      <c r="E19" s="76">
        <v>108</v>
      </c>
      <c r="F19" s="76">
        <v>104</v>
      </c>
      <c r="G19" s="76">
        <v>106</v>
      </c>
      <c r="H19" s="76">
        <v>104</v>
      </c>
      <c r="I19" s="76">
        <v>104</v>
      </c>
      <c r="J19" s="135"/>
      <c r="AC19" s="58"/>
      <c r="AF19" s="70"/>
      <c r="AG19" s="12"/>
      <c r="AH19" s="13" t="s">
        <v>12</v>
      </c>
      <c r="AI19" s="76">
        <f>ROUND(AI15/AI17*100,0)</f>
        <v>104</v>
      </c>
      <c r="AJ19" s="76">
        <f t="shared" ref="AJ19:BH19" si="5">ROUND(AJ15/AJ17*100,0)</f>
        <v>108</v>
      </c>
      <c r="AK19" s="76">
        <f t="shared" si="5"/>
        <v>103</v>
      </c>
      <c r="AL19" s="76">
        <f t="shared" si="5"/>
        <v>105</v>
      </c>
      <c r="AM19" s="76">
        <f t="shared" si="5"/>
        <v>105</v>
      </c>
      <c r="AN19" s="76">
        <f t="shared" si="5"/>
        <v>108</v>
      </c>
      <c r="AO19" s="76">
        <f t="shared" si="5"/>
        <v>104</v>
      </c>
      <c r="AP19" s="76">
        <f t="shared" si="5"/>
        <v>108</v>
      </c>
      <c r="AQ19" s="76">
        <f t="shared" si="5"/>
        <v>104</v>
      </c>
      <c r="AR19" s="76">
        <f t="shared" si="5"/>
        <v>106</v>
      </c>
      <c r="AS19" s="76">
        <f t="shared" si="5"/>
        <v>104</v>
      </c>
      <c r="AT19" s="76">
        <f t="shared" si="5"/>
        <v>104</v>
      </c>
      <c r="AU19" s="76">
        <f t="shared" si="5"/>
        <v>0</v>
      </c>
      <c r="AV19" s="76">
        <f t="shared" si="5"/>
        <v>0</v>
      </c>
      <c r="AW19" s="76">
        <f t="shared" si="5"/>
        <v>0</v>
      </c>
      <c r="AX19" s="76">
        <f t="shared" si="5"/>
        <v>0</v>
      </c>
      <c r="AY19" s="76">
        <f>ROUND(AY15/AY17*100,0)</f>
        <v>0</v>
      </c>
      <c r="AZ19" s="76">
        <f>ROUND(AZ15/AZ17*100,0)</f>
        <v>0</v>
      </c>
      <c r="BA19" s="76">
        <f t="shared" si="5"/>
        <v>0</v>
      </c>
      <c r="BB19" s="76">
        <f t="shared" si="5"/>
        <v>0</v>
      </c>
      <c r="BC19" s="76">
        <f t="shared" si="5"/>
        <v>0</v>
      </c>
      <c r="BD19" s="76">
        <f t="shared" si="5"/>
        <v>0</v>
      </c>
      <c r="BE19" s="76">
        <f t="shared" si="5"/>
        <v>0</v>
      </c>
      <c r="BF19" s="76">
        <f t="shared" si="5"/>
        <v>0</v>
      </c>
      <c r="BG19" s="76">
        <f t="shared" si="5"/>
        <v>0</v>
      </c>
      <c r="BH19" s="74">
        <f t="shared" si="5"/>
        <v>0</v>
      </c>
      <c r="BI19" s="190"/>
      <c r="BJ19" s="169"/>
      <c r="BK19" s="169"/>
      <c r="BL19" s="169"/>
    </row>
    <row r="20" spans="1:67" ht="14.4">
      <c r="A20" s="9"/>
      <c r="B20" s="8"/>
      <c r="C20" s="94" t="s">
        <v>45</v>
      </c>
      <c r="D20" s="65">
        <v>38.6</v>
      </c>
      <c r="E20" s="65">
        <v>46.8</v>
      </c>
      <c r="F20" s="65">
        <v>42.3</v>
      </c>
      <c r="G20" s="65">
        <v>51.8</v>
      </c>
      <c r="H20" s="65">
        <v>45.5</v>
      </c>
      <c r="I20" s="65">
        <v>56.3</v>
      </c>
      <c r="J20" s="133"/>
      <c r="AC20" s="176"/>
      <c r="AF20" s="9"/>
      <c r="AG20" s="8"/>
      <c r="AH20" s="94" t="s">
        <v>45</v>
      </c>
      <c r="AI20" s="65">
        <f>IFERROR(ROUND(AVERAGE(AI5,AI10,AI15),1),"")</f>
        <v>21</v>
      </c>
      <c r="AJ20" s="65">
        <f t="shared" ref="AJ20:BH20" si="6">IFERROR(ROUND(AVERAGE(AJ5,AJ10,AJ15),1),"")</f>
        <v>23.4</v>
      </c>
      <c r="AK20" s="65">
        <f>IFERROR(ROUND(AVERAGE(AK5,AK10,AK15),1),"")</f>
        <v>27.4</v>
      </c>
      <c r="AL20" s="65">
        <f t="shared" si="6"/>
        <v>31.2</v>
      </c>
      <c r="AM20" s="65">
        <f>IFERROR(ROUND(AVERAGE(AM5,AM10,AM15),1),"")</f>
        <v>33.6</v>
      </c>
      <c r="AN20" s="65">
        <f>IFERROR(ROUND(AVERAGE(AN5,AN10,AN15),1),"")</f>
        <v>38.6</v>
      </c>
      <c r="AO20" s="65">
        <f>IFERROR(ROUND(AVERAGE(AO5,AO10,AO15),1),"")</f>
        <v>38.6</v>
      </c>
      <c r="AP20" s="65">
        <f t="shared" si="6"/>
        <v>46.8</v>
      </c>
      <c r="AQ20" s="65">
        <f>IFERROR(ROUND(AVERAGE(AQ5,AQ10,AQ15),1),"")</f>
        <v>42.3</v>
      </c>
      <c r="AR20" s="65">
        <f t="shared" si="6"/>
        <v>51.8</v>
      </c>
      <c r="AS20" s="65">
        <f t="shared" si="6"/>
        <v>45.5</v>
      </c>
      <c r="AT20" s="65">
        <f t="shared" si="6"/>
        <v>56.3</v>
      </c>
      <c r="AU20" s="65" t="str">
        <f t="shared" si="6"/>
        <v/>
      </c>
      <c r="AV20" s="65" t="str">
        <f t="shared" si="6"/>
        <v/>
      </c>
      <c r="AW20" s="65" t="str">
        <f t="shared" si="6"/>
        <v/>
      </c>
      <c r="AX20" s="65" t="str">
        <f t="shared" si="6"/>
        <v/>
      </c>
      <c r="AY20" s="65" t="str">
        <f t="shared" si="6"/>
        <v/>
      </c>
      <c r="AZ20" s="65" t="str">
        <f t="shared" si="6"/>
        <v/>
      </c>
      <c r="BA20" s="65" t="str">
        <f t="shared" si="6"/>
        <v/>
      </c>
      <c r="BB20" s="65" t="str">
        <f t="shared" si="6"/>
        <v/>
      </c>
      <c r="BC20" s="65" t="str">
        <f t="shared" si="6"/>
        <v/>
      </c>
      <c r="BD20" s="65" t="str">
        <f t="shared" si="6"/>
        <v/>
      </c>
      <c r="BE20" s="65" t="str">
        <f t="shared" si="6"/>
        <v/>
      </c>
      <c r="BF20" s="65" t="str">
        <f t="shared" si="6"/>
        <v/>
      </c>
      <c r="BG20" s="65" t="str">
        <f t="shared" si="6"/>
        <v/>
      </c>
      <c r="BH20" s="65" t="str">
        <f t="shared" si="6"/>
        <v/>
      </c>
      <c r="BI20" s="169"/>
      <c r="BJ20" s="169"/>
      <c r="BK20" s="169"/>
      <c r="BL20" s="169"/>
    </row>
    <row r="21" spans="1:67" ht="14.25" customHeight="1">
      <c r="A21" s="8"/>
      <c r="B21" s="8"/>
      <c r="C21" s="95" t="s">
        <v>46</v>
      </c>
      <c r="D21" s="65">
        <v>40.6</v>
      </c>
      <c r="E21" s="65">
        <v>46.4</v>
      </c>
      <c r="F21" s="65">
        <v>43.6</v>
      </c>
      <c r="G21" s="65">
        <v>52.7</v>
      </c>
      <c r="H21" s="65">
        <v>47.3</v>
      </c>
      <c r="I21" s="65">
        <v>57.9</v>
      </c>
      <c r="J21" s="134"/>
      <c r="AC21" s="176"/>
      <c r="AF21" s="8"/>
      <c r="AG21" s="8"/>
      <c r="AH21" s="95" t="s">
        <v>46</v>
      </c>
      <c r="AI21" s="65">
        <f>ROUND(AVERAGE(AI11,AI16),1)</f>
        <v>23.4</v>
      </c>
      <c r="AJ21" s="65">
        <f t="shared" ref="AJ21:BH21" si="7">ROUND(AVERAGE(AJ11,AJ16),1)</f>
        <v>25.3</v>
      </c>
      <c r="AK21" s="65">
        <f t="shared" si="7"/>
        <v>29.3</v>
      </c>
      <c r="AL21" s="65">
        <f t="shared" si="7"/>
        <v>32.5</v>
      </c>
      <c r="AM21" s="65">
        <f t="shared" si="7"/>
        <v>34.6</v>
      </c>
      <c r="AN21" s="65">
        <f t="shared" si="7"/>
        <v>39.6</v>
      </c>
      <c r="AO21" s="65">
        <f t="shared" si="7"/>
        <v>40.6</v>
      </c>
      <c r="AP21" s="65">
        <f t="shared" si="7"/>
        <v>46.4</v>
      </c>
      <c r="AQ21" s="65">
        <f t="shared" si="7"/>
        <v>43.6</v>
      </c>
      <c r="AR21" s="65">
        <f t="shared" si="7"/>
        <v>52.7</v>
      </c>
      <c r="AS21" s="65">
        <f t="shared" si="7"/>
        <v>47.3</v>
      </c>
      <c r="AT21" s="65">
        <f t="shared" si="7"/>
        <v>57.9</v>
      </c>
      <c r="AU21" s="65">
        <f t="shared" si="7"/>
        <v>50.1</v>
      </c>
      <c r="AV21" s="65">
        <f t="shared" si="7"/>
        <v>62.1</v>
      </c>
      <c r="AW21" s="65">
        <f t="shared" si="7"/>
        <v>52.4</v>
      </c>
      <c r="AX21" s="65">
        <f t="shared" si="7"/>
        <v>65.8</v>
      </c>
      <c r="AY21" s="65">
        <f t="shared" si="7"/>
        <v>55</v>
      </c>
      <c r="AZ21" s="65">
        <f t="shared" si="7"/>
        <v>68.7</v>
      </c>
      <c r="BA21" s="65">
        <f t="shared" si="7"/>
        <v>58</v>
      </c>
      <c r="BB21" s="65">
        <f t="shared" si="7"/>
        <v>71.599999999999994</v>
      </c>
      <c r="BC21" s="65">
        <f t="shared" si="7"/>
        <v>61.5</v>
      </c>
      <c r="BD21" s="65">
        <f t="shared" si="7"/>
        <v>74.7</v>
      </c>
      <c r="BE21" s="65">
        <f t="shared" si="7"/>
        <v>64.7</v>
      </c>
      <c r="BF21" s="65">
        <f t="shared" si="7"/>
        <v>77.900000000000006</v>
      </c>
      <c r="BG21" s="65">
        <f t="shared" si="7"/>
        <v>66.900000000000006</v>
      </c>
      <c r="BH21" s="65">
        <f t="shared" si="7"/>
        <v>79.400000000000006</v>
      </c>
      <c r="BI21" s="169"/>
      <c r="BJ21" s="169"/>
      <c r="BK21" s="169"/>
      <c r="BL21" s="169"/>
    </row>
    <row r="22" spans="1:67" ht="15" customHeight="1">
      <c r="A22" s="8"/>
      <c r="B22" s="8" t="s">
        <v>30</v>
      </c>
      <c r="C22" s="96" t="s">
        <v>48</v>
      </c>
      <c r="D22" s="65">
        <v>39.4</v>
      </c>
      <c r="E22" s="65">
        <v>44.9</v>
      </c>
      <c r="F22" s="65">
        <v>44.1</v>
      </c>
      <c r="G22" s="65">
        <v>51.2</v>
      </c>
      <c r="H22" s="65">
        <v>47.7</v>
      </c>
      <c r="I22" s="65">
        <v>55.9</v>
      </c>
      <c r="J22" s="137"/>
      <c r="AF22" s="8"/>
      <c r="AG22" s="8" t="s">
        <v>30</v>
      </c>
      <c r="AH22" s="96" t="s">
        <v>48</v>
      </c>
      <c r="AI22" s="65">
        <f>ROUND(AVERAGE(AI7,AI12,AI17),1)</f>
        <v>21.9</v>
      </c>
      <c r="AJ22" s="65">
        <f t="shared" ref="AJ22:BH22" si="8">ROUND(AVERAGE(AJ7,AJ12,AJ17),1)</f>
        <v>23.4</v>
      </c>
      <c r="AK22" s="65">
        <f t="shared" si="8"/>
        <v>28.3</v>
      </c>
      <c r="AL22" s="65">
        <f t="shared" si="8"/>
        <v>30.7</v>
      </c>
      <c r="AM22" s="65">
        <f t="shared" si="8"/>
        <v>34.1</v>
      </c>
      <c r="AN22" s="65">
        <f t="shared" si="8"/>
        <v>37.9</v>
      </c>
      <c r="AO22" s="65">
        <f t="shared" si="8"/>
        <v>39.4</v>
      </c>
      <c r="AP22" s="65">
        <f t="shared" si="8"/>
        <v>44.9</v>
      </c>
      <c r="AQ22" s="65">
        <f>ROUND(AVERAGE(AQ7,AQ12,AQ17),1)</f>
        <v>44.1</v>
      </c>
      <c r="AR22" s="65">
        <f t="shared" si="8"/>
        <v>51.2</v>
      </c>
      <c r="AS22" s="65">
        <f t="shared" si="8"/>
        <v>47.7</v>
      </c>
      <c r="AT22" s="65">
        <f t="shared" si="8"/>
        <v>55.9</v>
      </c>
      <c r="AU22" s="65">
        <f t="shared" si="8"/>
        <v>50.5</v>
      </c>
      <c r="AV22" s="65">
        <f t="shared" si="8"/>
        <v>59.8</v>
      </c>
      <c r="AW22" s="65">
        <f t="shared" si="8"/>
        <v>52.8</v>
      </c>
      <c r="AX22" s="65">
        <f t="shared" si="8"/>
        <v>62.7</v>
      </c>
      <c r="AY22" s="65">
        <f t="shared" si="8"/>
        <v>55.8</v>
      </c>
      <c r="AZ22" s="65">
        <f t="shared" si="8"/>
        <v>66.3</v>
      </c>
      <c r="BA22" s="65">
        <f t="shared" si="8"/>
        <v>60.3</v>
      </c>
      <c r="BB22" s="65">
        <f t="shared" si="8"/>
        <v>70.3</v>
      </c>
      <c r="BC22" s="65">
        <f t="shared" si="8"/>
        <v>64.5</v>
      </c>
      <c r="BD22" s="65">
        <f t="shared" si="8"/>
        <v>74.400000000000006</v>
      </c>
      <c r="BE22" s="65">
        <f t="shared" si="8"/>
        <v>67.599999999999994</v>
      </c>
      <c r="BF22" s="65">
        <f t="shared" si="8"/>
        <v>77.099999999999994</v>
      </c>
      <c r="BG22" s="65">
        <f t="shared" si="8"/>
        <v>69.900000000000006</v>
      </c>
      <c r="BH22" s="65">
        <f t="shared" si="8"/>
        <v>78.5</v>
      </c>
      <c r="BI22" s="169"/>
      <c r="BJ22" s="169"/>
      <c r="BK22" s="169"/>
      <c r="BL22" s="169"/>
    </row>
    <row r="23" spans="1:67" ht="15" customHeight="1">
      <c r="A23" s="8"/>
      <c r="B23" s="8"/>
      <c r="C23" s="10" t="s">
        <v>11</v>
      </c>
      <c r="D23" s="75">
        <v>95</v>
      </c>
      <c r="E23" s="75">
        <v>101</v>
      </c>
      <c r="F23" s="75">
        <v>97</v>
      </c>
      <c r="G23" s="75">
        <v>98</v>
      </c>
      <c r="H23" s="75">
        <v>96</v>
      </c>
      <c r="I23" s="75">
        <v>97</v>
      </c>
      <c r="J23" s="136"/>
      <c r="AF23" s="8"/>
      <c r="AG23" s="8"/>
      <c r="AH23" s="10" t="s">
        <v>11</v>
      </c>
      <c r="AI23" s="75">
        <f>IFERROR(ROUND(AI20/AI21*100,0),"")</f>
        <v>90</v>
      </c>
      <c r="AJ23" s="75">
        <f>IFERROR(ROUND(AJ20/AJ21*100,0),"")</f>
        <v>92</v>
      </c>
      <c r="AK23" s="75">
        <f t="shared" ref="AK23:BH23" si="9">IFERROR(ROUND(AK20/AK21*100,0),"")</f>
        <v>94</v>
      </c>
      <c r="AL23" s="75">
        <f t="shared" si="9"/>
        <v>96</v>
      </c>
      <c r="AM23" s="75">
        <f t="shared" si="9"/>
        <v>97</v>
      </c>
      <c r="AN23" s="75">
        <f t="shared" si="9"/>
        <v>97</v>
      </c>
      <c r="AO23" s="75">
        <f t="shared" si="9"/>
        <v>95</v>
      </c>
      <c r="AP23" s="75">
        <f t="shared" si="9"/>
        <v>101</v>
      </c>
      <c r="AQ23" s="75">
        <f t="shared" si="9"/>
        <v>97</v>
      </c>
      <c r="AR23" s="75">
        <f t="shared" si="9"/>
        <v>98</v>
      </c>
      <c r="AS23" s="75">
        <f t="shared" si="9"/>
        <v>96</v>
      </c>
      <c r="AT23" s="75">
        <f t="shared" si="9"/>
        <v>97</v>
      </c>
      <c r="AU23" s="75" t="str">
        <f t="shared" si="9"/>
        <v/>
      </c>
      <c r="AV23" s="75" t="str">
        <f t="shared" si="9"/>
        <v/>
      </c>
      <c r="AW23" s="75" t="str">
        <f t="shared" si="9"/>
        <v/>
      </c>
      <c r="AX23" s="75" t="str">
        <f t="shared" si="9"/>
        <v/>
      </c>
      <c r="AY23" s="75" t="str">
        <f>IFERROR(ROUND(AY20/AY21*100,0),"")</f>
        <v/>
      </c>
      <c r="AZ23" s="75" t="str">
        <f>IFERROR(ROUND(AZ20/AZ21*100,0),"")</f>
        <v/>
      </c>
      <c r="BA23" s="75" t="str">
        <f t="shared" si="9"/>
        <v/>
      </c>
      <c r="BB23" s="75" t="str">
        <f t="shared" si="9"/>
        <v/>
      </c>
      <c r="BC23" s="75" t="str">
        <f t="shared" si="9"/>
        <v/>
      </c>
      <c r="BD23" s="75" t="str">
        <f t="shared" si="9"/>
        <v/>
      </c>
      <c r="BE23" s="75" t="str">
        <f t="shared" si="9"/>
        <v/>
      </c>
      <c r="BF23" s="75" t="str">
        <f t="shared" si="9"/>
        <v/>
      </c>
      <c r="BG23" s="75" t="str">
        <f t="shared" si="9"/>
        <v/>
      </c>
      <c r="BH23" s="73" t="str">
        <f t="shared" si="9"/>
        <v/>
      </c>
      <c r="BI23" s="148"/>
      <c r="BJ23" s="148"/>
      <c r="BK23" s="148"/>
      <c r="BL23" s="148"/>
    </row>
    <row r="24" spans="1:67" ht="15" customHeight="1">
      <c r="A24" s="12"/>
      <c r="B24" s="12"/>
      <c r="C24" s="13" t="s">
        <v>12</v>
      </c>
      <c r="D24" s="76">
        <v>98</v>
      </c>
      <c r="E24" s="76">
        <v>104</v>
      </c>
      <c r="F24" s="76">
        <v>96</v>
      </c>
      <c r="G24" s="76">
        <v>101</v>
      </c>
      <c r="H24" s="76">
        <v>95</v>
      </c>
      <c r="I24" s="76">
        <v>101</v>
      </c>
      <c r="J24" s="135"/>
      <c r="AF24" s="12"/>
      <c r="AG24" s="12"/>
      <c r="AH24" s="13" t="s">
        <v>12</v>
      </c>
      <c r="AI24" s="76">
        <f>IFERROR(ROUND(AI20/AI22*100,0),"")</f>
        <v>96</v>
      </c>
      <c r="AJ24" s="76">
        <f t="shared" ref="AJ24:BH24" si="10">IFERROR(ROUND(AJ20/AJ22*100,0),"")</f>
        <v>100</v>
      </c>
      <c r="AK24" s="76">
        <f t="shared" si="10"/>
        <v>97</v>
      </c>
      <c r="AL24" s="76">
        <f t="shared" si="10"/>
        <v>102</v>
      </c>
      <c r="AM24" s="76">
        <f t="shared" si="10"/>
        <v>99</v>
      </c>
      <c r="AN24" s="76">
        <f t="shared" si="10"/>
        <v>102</v>
      </c>
      <c r="AO24" s="76">
        <f t="shared" si="10"/>
        <v>98</v>
      </c>
      <c r="AP24" s="76">
        <f t="shared" si="10"/>
        <v>104</v>
      </c>
      <c r="AQ24" s="76">
        <f t="shared" si="10"/>
        <v>96</v>
      </c>
      <c r="AR24" s="76">
        <f t="shared" si="10"/>
        <v>101</v>
      </c>
      <c r="AS24" s="76">
        <f t="shared" si="10"/>
        <v>95</v>
      </c>
      <c r="AT24" s="76">
        <f t="shared" si="10"/>
        <v>101</v>
      </c>
      <c r="AU24" s="76" t="str">
        <f t="shared" si="10"/>
        <v/>
      </c>
      <c r="AV24" s="76" t="str">
        <f t="shared" si="10"/>
        <v/>
      </c>
      <c r="AW24" s="76" t="str">
        <f t="shared" si="10"/>
        <v/>
      </c>
      <c r="AX24" s="76" t="str">
        <f t="shared" si="10"/>
        <v/>
      </c>
      <c r="AY24" s="76" t="str">
        <f>IFERROR(ROUND(AY20/AY22*100,0),"")</f>
        <v/>
      </c>
      <c r="AZ24" s="76" t="str">
        <f>IFERROR(ROUND(AZ20/AZ22*100,0),"")</f>
        <v/>
      </c>
      <c r="BA24" s="76" t="str">
        <f t="shared" si="10"/>
        <v/>
      </c>
      <c r="BB24" s="76" t="str">
        <f t="shared" si="10"/>
        <v/>
      </c>
      <c r="BC24" s="76" t="str">
        <f t="shared" si="10"/>
        <v/>
      </c>
      <c r="BD24" s="76" t="str">
        <f t="shared" si="10"/>
        <v/>
      </c>
      <c r="BE24" s="76" t="str">
        <f t="shared" si="10"/>
        <v/>
      </c>
      <c r="BF24" s="76" t="str">
        <f t="shared" si="10"/>
        <v/>
      </c>
      <c r="BG24" s="76" t="str">
        <f t="shared" si="10"/>
        <v/>
      </c>
      <c r="BH24" s="74" t="str">
        <f t="shared" si="10"/>
        <v/>
      </c>
      <c r="BI24" s="148"/>
      <c r="BJ24" s="148"/>
      <c r="BK24" s="148"/>
      <c r="BL24" s="148"/>
    </row>
    <row r="25" spans="1:67" ht="14.4">
      <c r="A25" s="2"/>
      <c r="B25" s="2"/>
      <c r="C25" s="160"/>
      <c r="D25" s="169"/>
      <c r="E25" s="169"/>
      <c r="F25" s="169"/>
      <c r="G25" s="169"/>
      <c r="H25" s="169"/>
      <c r="I25" s="169"/>
      <c r="J25" s="177"/>
      <c r="AF25" s="2"/>
      <c r="AG25" s="2"/>
      <c r="AH25" s="160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55"/>
      <c r="BI25" s="147"/>
      <c r="BJ25" s="147"/>
      <c r="BK25" s="147"/>
      <c r="BL25" s="147"/>
    </row>
    <row r="26" spans="1:67" ht="14.4">
      <c r="A26" s="14" t="s">
        <v>85</v>
      </c>
      <c r="B26" s="2"/>
      <c r="C26" s="160"/>
      <c r="D26" s="169"/>
      <c r="E26" s="169"/>
      <c r="F26" s="169"/>
      <c r="G26" s="169"/>
      <c r="H26" s="169"/>
      <c r="I26" s="237"/>
      <c r="J26" s="238"/>
      <c r="P26" s="175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F26" s="2"/>
      <c r="AG26" s="2"/>
      <c r="AH26" s="160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47"/>
      <c r="BJ26" s="147"/>
      <c r="BK26" s="147"/>
      <c r="BL26" s="147"/>
    </row>
    <row r="27" spans="1:67" ht="14.4">
      <c r="A27" s="2"/>
      <c r="B27" s="14"/>
      <c r="C27" s="14" t="s">
        <v>109</v>
      </c>
      <c r="D27" s="14"/>
      <c r="E27" s="14"/>
      <c r="F27" s="169"/>
      <c r="G27" s="169"/>
      <c r="H27" s="169"/>
      <c r="I27" s="237"/>
      <c r="J27" s="238"/>
      <c r="N27" s="54"/>
      <c r="O27" s="108" t="s">
        <v>14</v>
      </c>
      <c r="P27" s="105" t="s">
        <v>15</v>
      </c>
      <c r="Q27" s="105" t="s">
        <v>16</v>
      </c>
      <c r="R27" s="105" t="s">
        <v>17</v>
      </c>
      <c r="S27" s="105" t="s">
        <v>18</v>
      </c>
      <c r="T27" s="105" t="s">
        <v>19</v>
      </c>
      <c r="U27" s="105" t="s">
        <v>20</v>
      </c>
      <c r="V27" s="105" t="s">
        <v>51</v>
      </c>
      <c r="W27" s="105" t="s">
        <v>52</v>
      </c>
      <c r="X27" s="105" t="s">
        <v>53</v>
      </c>
      <c r="Y27" s="106" t="s">
        <v>54</v>
      </c>
      <c r="Z27" s="105" t="s">
        <v>55</v>
      </c>
      <c r="AC27" s="58"/>
      <c r="AF27" s="2"/>
      <c r="AG27" s="2"/>
      <c r="AH27" s="14" t="s">
        <v>71</v>
      </c>
      <c r="AI27" s="144" t="s">
        <v>76</v>
      </c>
      <c r="AJ27" s="14"/>
      <c r="AK27" s="81">
        <f>(AK20-AK21)/(O29/10)</f>
        <v>-3.22033898305085</v>
      </c>
      <c r="AL27" s="14"/>
      <c r="AM27" s="14">
        <f>(AM20-AM21)/(P29/10)</f>
        <v>-1.8867924528301885</v>
      </c>
      <c r="AN27" s="14"/>
      <c r="AO27" s="14">
        <f>(AO20-AO21)/(Q29/10)</f>
        <v>-3.3333333333333335</v>
      </c>
      <c r="AP27" s="14"/>
      <c r="AQ27" s="82">
        <f>(AQ20-AQ21)/(R29/10)</f>
        <v>-4.3333333333333481</v>
      </c>
      <c r="AR27" s="14"/>
      <c r="AS27" s="82">
        <f>(AS20-AS21)/(S29/10)</f>
        <v>-4.8648648648648631</v>
      </c>
      <c r="AT27" s="14"/>
      <c r="AU27" s="82" t="e">
        <f>(AU20-AU21)/(T29/10)</f>
        <v>#VALUE!</v>
      </c>
      <c r="AV27" s="14"/>
      <c r="AW27" s="82" t="e">
        <f>(AW20-AW21)/(U29/10)</f>
        <v>#VALUE!</v>
      </c>
      <c r="AX27" s="14"/>
      <c r="AY27" s="81" t="e">
        <f>(AY20-AY21)/(V29/10)</f>
        <v>#VALUE!</v>
      </c>
      <c r="AZ27" s="14"/>
      <c r="BA27" s="82" t="e">
        <f>(BA20-BA21)/(W29/10)</f>
        <v>#VALUE!</v>
      </c>
      <c r="BB27" s="14"/>
      <c r="BC27" s="146" t="e">
        <f>(BC20-BC21)/(X29/10)</f>
        <v>#VALUE!</v>
      </c>
      <c r="BE27" s="181" t="e">
        <f>(BE20-BE21)/(Y29/10)</f>
        <v>#VALUE!</v>
      </c>
      <c r="BF27" s="157"/>
      <c r="BG27" s="181" t="e">
        <f>(BG20-BG21)/(Z29/10)</f>
        <v>#VALUE!</v>
      </c>
      <c r="BH27" s="169"/>
      <c r="BI27" s="147"/>
      <c r="BJ27" s="147"/>
      <c r="BK27" s="147"/>
      <c r="BL27" s="147"/>
    </row>
    <row r="28" spans="1:67" ht="24" customHeight="1">
      <c r="A28" s="2"/>
      <c r="B28" s="99"/>
      <c r="C28" s="99" t="s">
        <v>111</v>
      </c>
      <c r="D28" s="14"/>
      <c r="E28" s="14"/>
      <c r="F28" s="148"/>
      <c r="G28" s="148"/>
      <c r="H28" s="148"/>
      <c r="I28" s="239"/>
      <c r="J28" s="238"/>
      <c r="N28" s="204" t="s">
        <v>29</v>
      </c>
      <c r="O28" s="205">
        <f>AK20-AI20</f>
        <v>6.3999999999999986</v>
      </c>
      <c r="P28" s="205">
        <f>AM20-AK20</f>
        <v>6.2000000000000028</v>
      </c>
      <c r="Q28" s="205">
        <f>AO20-AM20</f>
        <v>5</v>
      </c>
      <c r="R28" s="205">
        <f>AQ20-AO20</f>
        <v>3.6999999999999957</v>
      </c>
      <c r="S28" s="205">
        <f>AS20-AQ20</f>
        <v>3.2000000000000028</v>
      </c>
      <c r="T28" s="205"/>
      <c r="U28" s="205"/>
      <c r="V28" s="205"/>
      <c r="W28" s="205"/>
      <c r="X28" s="205"/>
      <c r="Y28" s="205"/>
      <c r="Z28" s="205"/>
      <c r="AC28" s="176"/>
      <c r="AF28" s="2"/>
      <c r="AG28" s="2"/>
      <c r="AH28" s="14" t="s">
        <v>101</v>
      </c>
      <c r="AI28" s="144" t="s">
        <v>76</v>
      </c>
      <c r="AJ28" s="14"/>
      <c r="AK28" s="81">
        <f>(AK20-AK22)/(O30/10)</f>
        <v>-1.4062500000000029</v>
      </c>
      <c r="AL28" s="14"/>
      <c r="AM28" s="14">
        <f>(AM20-AM22)/(P30/10)</f>
        <v>-0.86206896551724133</v>
      </c>
      <c r="AN28" s="14"/>
      <c r="AO28" s="14">
        <f>(AO20-AO22)/(Q30/10)</f>
        <v>-1.5094339622641464</v>
      </c>
      <c r="AP28" s="14"/>
      <c r="AQ28" s="82">
        <f>(AQ20-AQ22)/(R30/10)</f>
        <v>-3.8297872340425596</v>
      </c>
      <c r="AR28" s="14"/>
      <c r="AS28" s="14">
        <f>(AS20-AS22)/(S30/10)</f>
        <v>-6.111111111111116</v>
      </c>
      <c r="AT28" s="14"/>
      <c r="AU28" s="14" t="e">
        <f>(AU20-AU22)/(T30/10)</f>
        <v>#VALUE!</v>
      </c>
      <c r="AV28" s="14"/>
      <c r="AW28" s="14" t="e">
        <f>(AW20-AW22)/(U30/10)</f>
        <v>#VALUE!</v>
      </c>
      <c r="AX28" s="14"/>
      <c r="AY28" s="14" t="e">
        <f>(AY20-AY22)/(V30/10)</f>
        <v>#VALUE!</v>
      </c>
      <c r="AZ28" s="14"/>
      <c r="BA28" s="14" t="e">
        <f>(BA20-BA22)/(W30/10)</f>
        <v>#VALUE!</v>
      </c>
      <c r="BB28" s="14"/>
      <c r="BC28" s="144" t="e">
        <f>(BC20-BC22)/(X30/10)</f>
        <v>#VALUE!</v>
      </c>
      <c r="BE28" s="179" t="e">
        <f>(BE20-BE22)/(Y30/10)</f>
        <v>#VALUE!</v>
      </c>
      <c r="BF28" s="157"/>
      <c r="BG28" s="179" t="e">
        <f>(BG20-BG22)/(Z30/10)</f>
        <v>#VALUE!</v>
      </c>
      <c r="BH28" s="169"/>
      <c r="BI28" s="148"/>
      <c r="BJ28" s="148"/>
      <c r="BK28" s="148"/>
      <c r="BL28" s="148"/>
    </row>
    <row r="29" spans="1:67" ht="24" customHeight="1">
      <c r="A29" s="2"/>
      <c r="B29" s="99"/>
      <c r="C29" s="99" t="s">
        <v>97</v>
      </c>
      <c r="D29" s="14"/>
      <c r="E29" s="14"/>
      <c r="F29" s="148"/>
      <c r="G29" s="148"/>
      <c r="H29" s="148"/>
      <c r="I29" s="239"/>
      <c r="J29" s="238"/>
      <c r="N29" s="204" t="s">
        <v>31</v>
      </c>
      <c r="O29" s="205">
        <f>AK21-AI21</f>
        <v>5.9000000000000021</v>
      </c>
      <c r="P29" s="205">
        <f>AM21-AK21</f>
        <v>5.3000000000000007</v>
      </c>
      <c r="Q29" s="205">
        <f>AO21-AM21</f>
        <v>6</v>
      </c>
      <c r="R29" s="205">
        <f>AQ21-AO21</f>
        <v>3</v>
      </c>
      <c r="S29" s="205">
        <f>AS21-AQ21</f>
        <v>3.6999999999999957</v>
      </c>
      <c r="T29" s="205">
        <f>AU21-AS21</f>
        <v>2.8000000000000043</v>
      </c>
      <c r="U29" s="205">
        <f>AW21-AU21</f>
        <v>2.2999999999999972</v>
      </c>
      <c r="V29" s="205">
        <f>AY21-AW21</f>
        <v>2.6000000000000014</v>
      </c>
      <c r="W29" s="205">
        <f>BA21-AY21</f>
        <v>3</v>
      </c>
      <c r="X29" s="205">
        <f>BC21-BA21</f>
        <v>3.5</v>
      </c>
      <c r="Y29" s="205">
        <f>BE21-BC21</f>
        <v>3.2000000000000028</v>
      </c>
      <c r="Z29" s="205">
        <f>BG21-BE21</f>
        <v>2.2000000000000028</v>
      </c>
      <c r="AC29" s="176"/>
      <c r="AF29" s="2"/>
      <c r="AG29" s="2"/>
      <c r="AH29" s="2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</row>
    <row r="30" spans="1:67" ht="24" customHeight="1">
      <c r="A30" s="236"/>
      <c r="B30" s="192"/>
      <c r="C30" s="99" t="s">
        <v>110</v>
      </c>
      <c r="D30" s="192"/>
      <c r="E30" s="192"/>
      <c r="F30" s="192"/>
      <c r="G30" s="192"/>
      <c r="H30" s="192"/>
      <c r="I30" s="192"/>
      <c r="J30" s="218"/>
      <c r="N30" s="204" t="s">
        <v>32</v>
      </c>
      <c r="O30" s="205">
        <f>AK22-AI22</f>
        <v>6.4000000000000021</v>
      </c>
      <c r="P30" s="205">
        <f>AM22-AK22</f>
        <v>5.8000000000000007</v>
      </c>
      <c r="Q30" s="205">
        <f>AO22-AM22</f>
        <v>5.2999999999999972</v>
      </c>
      <c r="R30" s="205">
        <f>AQ22-AO22</f>
        <v>4.7000000000000028</v>
      </c>
      <c r="S30" s="205">
        <f>AS22-AQ22</f>
        <v>3.6000000000000014</v>
      </c>
      <c r="T30" s="205">
        <f>AU22-AS22</f>
        <v>2.7999999999999972</v>
      </c>
      <c r="U30" s="205">
        <f>AW22-AU22</f>
        <v>2.2999999999999972</v>
      </c>
      <c r="V30" s="205">
        <f>AY22-AW22</f>
        <v>3</v>
      </c>
      <c r="W30" s="205">
        <f>BA22-AY22</f>
        <v>4.5</v>
      </c>
      <c r="X30" s="205">
        <f>BC22-BA22</f>
        <v>4.2000000000000028</v>
      </c>
      <c r="Y30" s="205">
        <f>BE22-BC22</f>
        <v>3.0999999999999943</v>
      </c>
      <c r="Z30" s="205">
        <f>BG22-BE22</f>
        <v>2.3000000000000114</v>
      </c>
      <c r="AF30" s="2"/>
      <c r="AG30" s="2"/>
      <c r="AH30" s="160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  <c r="BH30" s="169"/>
      <c r="BI30" s="147"/>
      <c r="BJ30" s="147"/>
      <c r="BK30" s="147"/>
      <c r="BL30" s="147"/>
      <c r="BM30" s="79"/>
      <c r="BN30" s="79"/>
      <c r="BO30" s="79"/>
    </row>
    <row r="31" spans="1:67" ht="24" customHeight="1">
      <c r="A31" s="236"/>
      <c r="B31" s="240"/>
      <c r="C31" s="240"/>
      <c r="D31" s="241"/>
      <c r="E31" s="241"/>
      <c r="F31" s="237"/>
      <c r="G31" s="237"/>
      <c r="H31" s="237"/>
      <c r="I31" s="237"/>
      <c r="J31" s="238"/>
      <c r="N31" s="206" t="s">
        <v>71</v>
      </c>
      <c r="O31" s="207">
        <f>O28/O29*100</f>
        <v>108.47457627118638</v>
      </c>
      <c r="P31" s="207">
        <f>P28/P29*100</f>
        <v>116.98113207547173</v>
      </c>
      <c r="Q31" s="207">
        <f>Q28/Q29*100</f>
        <v>83.333333333333343</v>
      </c>
      <c r="R31" s="207">
        <f>R28/R29*100</f>
        <v>123.33333333333319</v>
      </c>
      <c r="S31" s="207">
        <f t="shared" ref="S31:Z31" si="11">S28/S29*100</f>
        <v>86.486486486486655</v>
      </c>
      <c r="T31" s="207">
        <f t="shared" si="11"/>
        <v>0</v>
      </c>
      <c r="U31" s="207">
        <f t="shared" si="11"/>
        <v>0</v>
      </c>
      <c r="V31" s="207">
        <f t="shared" si="11"/>
        <v>0</v>
      </c>
      <c r="W31" s="207">
        <f t="shared" si="11"/>
        <v>0</v>
      </c>
      <c r="X31" s="207">
        <f t="shared" si="11"/>
        <v>0</v>
      </c>
      <c r="Y31" s="207">
        <f t="shared" si="11"/>
        <v>0</v>
      </c>
      <c r="Z31" s="207">
        <f t="shared" si="11"/>
        <v>0</v>
      </c>
      <c r="AF31" s="2"/>
      <c r="AG31" s="2"/>
      <c r="AH31" s="144" t="s">
        <v>79</v>
      </c>
      <c r="AI31" s="14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47"/>
      <c r="BJ31" s="147"/>
      <c r="BK31" s="147"/>
      <c r="BL31" s="147"/>
      <c r="BM31" s="79"/>
      <c r="BN31" s="79"/>
      <c r="BO31" s="79"/>
    </row>
    <row r="32" spans="1:67" ht="24" customHeight="1">
      <c r="A32" s="2"/>
      <c r="N32" s="206" t="s">
        <v>72</v>
      </c>
      <c r="O32" s="207">
        <f>O28/O30*100</f>
        <v>99.999999999999943</v>
      </c>
      <c r="P32" s="207">
        <f>P28/P30*100</f>
        <v>106.89655172413796</v>
      </c>
      <c r="Q32" s="207">
        <f>Q28/Q30*100</f>
        <v>94.339622641509479</v>
      </c>
      <c r="R32" s="207">
        <f>R28/R30*100</f>
        <v>78.723404255319011</v>
      </c>
      <c r="S32" s="207">
        <f t="shared" ref="S32:Z32" si="12">S28/S30*100</f>
        <v>88.888888888888928</v>
      </c>
      <c r="T32" s="207">
        <f t="shared" si="12"/>
        <v>0</v>
      </c>
      <c r="U32" s="207">
        <f t="shared" si="12"/>
        <v>0</v>
      </c>
      <c r="V32" s="207">
        <f t="shared" si="12"/>
        <v>0</v>
      </c>
      <c r="W32" s="207">
        <f t="shared" si="12"/>
        <v>0</v>
      </c>
      <c r="X32" s="207">
        <f t="shared" si="12"/>
        <v>0</v>
      </c>
      <c r="Y32" s="207">
        <f t="shared" si="12"/>
        <v>0</v>
      </c>
      <c r="Z32" s="207">
        <f t="shared" si="12"/>
        <v>0</v>
      </c>
      <c r="AF32" s="2"/>
      <c r="AG32" s="2"/>
      <c r="AH32" s="160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47"/>
      <c r="BJ32" s="147"/>
      <c r="BK32" s="147"/>
      <c r="BL32" s="147"/>
      <c r="BM32" s="79"/>
      <c r="BN32" s="79"/>
      <c r="BO32" s="79"/>
    </row>
    <row r="33" spans="1:67" ht="14.4">
      <c r="A33" s="2"/>
      <c r="B33" s="15" t="s">
        <v>98</v>
      </c>
      <c r="C33" s="15"/>
      <c r="D33" s="166"/>
      <c r="E33" s="166"/>
      <c r="F33" s="169"/>
      <c r="G33" s="169"/>
      <c r="H33" s="169"/>
      <c r="I33" s="169"/>
      <c r="J33" s="177"/>
      <c r="Q33" s="18"/>
      <c r="AF33" s="2"/>
      <c r="AG33" s="2"/>
      <c r="AH33" s="2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</row>
    <row r="34" spans="1:67" ht="14.4">
      <c r="A34" s="2"/>
      <c r="B34" s="15" t="s">
        <v>94</v>
      </c>
      <c r="C34" s="160"/>
      <c r="D34" s="169"/>
      <c r="E34" s="169"/>
      <c r="F34" s="169"/>
      <c r="G34" s="169"/>
      <c r="H34" s="169"/>
      <c r="I34" s="169"/>
      <c r="J34" s="177"/>
      <c r="AF34" s="2"/>
      <c r="AG34" s="2"/>
      <c r="AH34" s="2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</row>
    <row r="35" spans="1:67" ht="14.4">
      <c r="A35" s="2"/>
      <c r="B35" s="2"/>
      <c r="C35" s="2"/>
      <c r="D35" s="148"/>
      <c r="E35" s="148"/>
      <c r="F35" s="148"/>
      <c r="G35" s="148"/>
      <c r="H35" s="148"/>
      <c r="I35" s="148"/>
      <c r="J35" s="177"/>
      <c r="Q35" s="252" t="s">
        <v>33</v>
      </c>
      <c r="R35" s="252"/>
      <c r="S35" s="25"/>
      <c r="T35" s="25" t="s">
        <v>121</v>
      </c>
      <c r="U35" s="25"/>
      <c r="V35" s="25"/>
      <c r="W35" s="251"/>
      <c r="X35" s="246"/>
      <c r="Y35" s="20"/>
      <c r="AF35" s="2"/>
      <c r="AG35" s="2"/>
      <c r="AH35" s="160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47"/>
      <c r="BJ35" s="147"/>
      <c r="BK35" s="147"/>
      <c r="BL35" s="147"/>
    </row>
    <row r="36" spans="1:67" ht="14.4">
      <c r="A36" s="2"/>
      <c r="B36" s="2"/>
      <c r="C36" s="160"/>
      <c r="D36" s="169"/>
      <c r="E36" s="169"/>
      <c r="F36" s="169"/>
      <c r="G36" s="169"/>
      <c r="H36" s="169"/>
      <c r="I36" s="169"/>
      <c r="J36" s="177"/>
      <c r="Q36" s="253" t="s">
        <v>72</v>
      </c>
      <c r="R36" s="253"/>
      <c r="S36" s="209"/>
      <c r="T36" s="209" t="s">
        <v>122</v>
      </c>
      <c r="U36" s="202"/>
      <c r="V36" s="202"/>
      <c r="W36" s="201"/>
      <c r="X36" s="208"/>
      <c r="Y36" s="20"/>
      <c r="AF36" s="2"/>
      <c r="AG36" s="2"/>
      <c r="AH36" s="160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47"/>
      <c r="BJ36" s="147"/>
      <c r="BK36" s="147"/>
      <c r="BL36" s="147"/>
    </row>
    <row r="37" spans="1:67" ht="14.4">
      <c r="A37" s="2"/>
      <c r="B37" s="2"/>
      <c r="C37" s="160"/>
      <c r="D37" s="169"/>
      <c r="E37" s="169"/>
      <c r="F37" s="169"/>
      <c r="G37" s="169"/>
      <c r="H37" s="169"/>
      <c r="I37" s="169"/>
      <c r="J37" s="177"/>
      <c r="AF37" s="2"/>
      <c r="AG37" s="2"/>
      <c r="AH37" s="160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47"/>
      <c r="BJ37" s="147"/>
      <c r="BK37" s="147"/>
      <c r="BL37" s="147"/>
    </row>
    <row r="38" spans="1:67">
      <c r="B38" s="2"/>
      <c r="C38" s="2"/>
      <c r="D38" s="148"/>
      <c r="E38" s="148"/>
      <c r="F38" s="148"/>
      <c r="G38" s="148"/>
      <c r="H38" s="148"/>
      <c r="I38" s="148"/>
      <c r="J38" s="177"/>
      <c r="AG38" s="2"/>
      <c r="AH38" s="2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</row>
    <row r="39" spans="1:67">
      <c r="A39" s="2"/>
      <c r="B39" s="2"/>
      <c r="C39" s="2"/>
      <c r="D39" s="148"/>
      <c r="E39" s="148"/>
      <c r="F39" s="148"/>
      <c r="G39" s="148"/>
      <c r="H39" s="148"/>
      <c r="I39" s="148"/>
      <c r="J39" s="177"/>
      <c r="AF39" s="2"/>
      <c r="AG39" s="2"/>
      <c r="AH39" s="2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</row>
    <row r="40" spans="1:67" ht="14.4">
      <c r="B40" s="2"/>
      <c r="C40" s="160"/>
      <c r="D40" s="169"/>
      <c r="E40" s="169"/>
      <c r="F40" s="169"/>
      <c r="G40" s="169"/>
      <c r="H40" s="169"/>
      <c r="I40" s="169"/>
      <c r="J40" s="177"/>
      <c r="AG40" s="2"/>
      <c r="AH40" s="160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47"/>
      <c r="BJ40" s="147"/>
      <c r="BK40" s="147"/>
      <c r="BL40" s="147"/>
      <c r="BM40" s="79"/>
      <c r="BN40" s="79"/>
      <c r="BO40" s="79"/>
    </row>
    <row r="41" spans="1:67" ht="14.4">
      <c r="B41" s="2"/>
      <c r="C41" s="160"/>
      <c r="D41" s="169"/>
      <c r="E41" s="169"/>
      <c r="F41" s="169"/>
      <c r="G41" s="169"/>
      <c r="H41" s="169"/>
      <c r="I41" s="169"/>
      <c r="J41" s="177"/>
      <c r="AG41" s="2"/>
      <c r="AH41" s="160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47"/>
      <c r="BJ41" s="147"/>
      <c r="BK41" s="147"/>
      <c r="BL41" s="147"/>
      <c r="BM41" s="79"/>
      <c r="BN41" s="79"/>
      <c r="BO41" s="79"/>
    </row>
    <row r="42" spans="1:67" ht="14.4">
      <c r="A42" s="2"/>
      <c r="B42" s="2"/>
      <c r="C42" s="160"/>
      <c r="D42" s="169"/>
      <c r="E42" s="169"/>
      <c r="F42" s="169"/>
      <c r="G42" s="169"/>
      <c r="H42" s="169"/>
      <c r="I42" s="169"/>
      <c r="J42" s="177"/>
      <c r="AF42" s="2"/>
      <c r="AG42" s="2"/>
      <c r="AH42" s="160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47"/>
      <c r="BJ42" s="147"/>
      <c r="BK42" s="147"/>
      <c r="BL42" s="147"/>
      <c r="BM42" s="79"/>
      <c r="BN42" s="79"/>
      <c r="BO42" s="79"/>
    </row>
    <row r="43" spans="1:67">
      <c r="B43" s="2"/>
      <c r="C43" s="2"/>
      <c r="D43" s="148"/>
      <c r="E43" s="148"/>
      <c r="F43" s="148"/>
      <c r="G43" s="148"/>
      <c r="H43" s="148"/>
      <c r="I43" s="148"/>
      <c r="J43" s="177"/>
      <c r="AG43" s="2"/>
      <c r="AH43" s="2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</row>
    <row r="44" spans="1:67">
      <c r="B44" s="2"/>
      <c r="C44" s="2"/>
      <c r="D44" s="148"/>
      <c r="E44" s="148"/>
      <c r="F44" s="148"/>
      <c r="G44" s="148"/>
      <c r="H44" s="148"/>
      <c r="I44" s="148"/>
      <c r="J44" s="177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2"/>
      <c r="AA44" s="171"/>
      <c r="AG44" s="2"/>
      <c r="AH44" s="2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</row>
    <row r="45" spans="1:67">
      <c r="B45" s="2"/>
      <c r="C45" s="2"/>
      <c r="D45" s="19"/>
      <c r="E45" s="19"/>
      <c r="F45" s="19"/>
      <c r="G45" s="19"/>
      <c r="H45" s="19"/>
      <c r="I45" s="19"/>
      <c r="J45" s="2"/>
      <c r="P45" s="173"/>
      <c r="Q45" s="173"/>
      <c r="R45" s="173"/>
      <c r="S45" s="173"/>
      <c r="T45" s="173"/>
      <c r="U45" s="174"/>
      <c r="V45" s="174"/>
      <c r="W45" s="174"/>
      <c r="X45" s="174"/>
      <c r="Y45" s="174"/>
      <c r="Z45" s="174"/>
      <c r="AA45" s="174"/>
    </row>
    <row r="46" spans="1:67">
      <c r="A46" s="14"/>
      <c r="B46" s="14"/>
      <c r="C46" s="14"/>
      <c r="D46" s="14"/>
      <c r="E46" s="14"/>
      <c r="F46" s="14"/>
      <c r="G46" s="14"/>
      <c r="H46" s="14"/>
      <c r="I46" s="14"/>
      <c r="O46" s="175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I46" s="145"/>
    </row>
    <row r="47" spans="1:67">
      <c r="A47" s="14"/>
      <c r="B47" s="14"/>
      <c r="C47" s="14"/>
      <c r="D47" s="14"/>
      <c r="E47" s="14"/>
      <c r="F47" s="14"/>
      <c r="G47" s="14"/>
      <c r="H47" s="14"/>
      <c r="I47" s="14"/>
      <c r="O47" s="175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E47" s="30"/>
      <c r="AF47" s="18"/>
      <c r="AH47" s="14"/>
      <c r="AI47" s="144"/>
      <c r="AJ47" s="14"/>
      <c r="AK47" s="82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4"/>
      <c r="BE47" s="179"/>
      <c r="BF47" s="157"/>
      <c r="BG47" s="179"/>
      <c r="BI47" s="153"/>
      <c r="BK47" s="153"/>
    </row>
    <row r="48" spans="1:67" ht="13.5" customHeight="1">
      <c r="A48" s="99"/>
      <c r="B48" s="14"/>
      <c r="C48" s="14"/>
      <c r="D48" s="14"/>
      <c r="E48" s="14"/>
      <c r="F48" s="14"/>
      <c r="G48" s="14"/>
      <c r="H48" s="14"/>
      <c r="I48" s="14"/>
      <c r="O48" s="175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H48" s="14"/>
      <c r="AI48" s="14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4"/>
      <c r="BE48" s="179"/>
      <c r="BF48" s="157"/>
      <c r="BG48" s="179"/>
      <c r="BI48" s="153"/>
      <c r="BK48" s="153"/>
    </row>
    <row r="49" spans="1:59" ht="13.5" customHeight="1">
      <c r="A49" s="99"/>
      <c r="B49" s="14"/>
      <c r="C49" s="14"/>
      <c r="D49" s="14"/>
      <c r="E49" s="14"/>
      <c r="F49" s="14"/>
      <c r="G49" s="99"/>
      <c r="H49" s="14"/>
      <c r="I49" s="14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C49" s="18"/>
      <c r="AD49" s="30"/>
      <c r="AE49" s="30"/>
      <c r="AF49" s="30"/>
      <c r="AH49" s="14"/>
      <c r="AI49" s="144"/>
      <c r="AJ49" s="14"/>
      <c r="AK49" s="85"/>
      <c r="AL49" s="85"/>
      <c r="AM49" s="88"/>
      <c r="AN49" s="14"/>
      <c r="AO49" s="88"/>
      <c r="AP49" s="14"/>
      <c r="AQ49" s="88"/>
      <c r="AR49" s="14"/>
      <c r="AS49" s="14"/>
      <c r="AT49" s="14"/>
      <c r="AU49" s="88"/>
      <c r="AV49" s="14"/>
      <c r="AW49" s="14"/>
      <c r="AX49" s="14"/>
      <c r="AY49" s="14"/>
      <c r="AZ49" s="14"/>
      <c r="BA49" s="14"/>
      <c r="BB49" s="14"/>
      <c r="BC49" s="14"/>
    </row>
    <row r="50" spans="1:59" ht="13.5" customHeight="1">
      <c r="A50" s="99"/>
      <c r="B50" s="14"/>
      <c r="C50" s="14"/>
      <c r="D50" s="14"/>
      <c r="E50" s="14"/>
      <c r="F50" s="14"/>
      <c r="G50" s="99"/>
      <c r="H50" s="14"/>
      <c r="I50" s="14"/>
      <c r="K50" s="14"/>
      <c r="L50" s="14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C50" s="18"/>
      <c r="AD50" s="31"/>
      <c r="AE50" s="32"/>
      <c r="AF50" s="32"/>
      <c r="AH50" s="14"/>
      <c r="AI50" s="144"/>
      <c r="AJ50" s="14"/>
      <c r="AK50" s="88"/>
      <c r="AL50" s="14"/>
      <c r="AM50" s="88"/>
      <c r="AN50" s="14"/>
      <c r="AO50" s="88"/>
      <c r="AP50" s="14"/>
      <c r="AQ50" s="88"/>
      <c r="AR50" s="14"/>
      <c r="AS50" s="88"/>
      <c r="AT50" s="14"/>
      <c r="AU50" s="88"/>
      <c r="AV50" s="14"/>
      <c r="AW50" s="88"/>
      <c r="AX50" s="14"/>
      <c r="AY50" s="88"/>
      <c r="AZ50" s="14"/>
      <c r="BA50" s="152"/>
      <c r="BB50" s="14"/>
      <c r="BC50" s="88"/>
      <c r="BE50" s="153"/>
      <c r="BF50" s="157"/>
      <c r="BG50" s="153"/>
    </row>
    <row r="51" spans="1:59" ht="13.5" customHeight="1">
      <c r="A51" s="15"/>
      <c r="B51" s="166"/>
      <c r="C51" s="166"/>
      <c r="D51" s="166"/>
      <c r="E51" s="166"/>
      <c r="F51" s="166"/>
      <c r="G51" s="15"/>
      <c r="H51" s="166"/>
      <c r="I51" s="166"/>
      <c r="J51" s="166"/>
      <c r="M51" s="14"/>
      <c r="N51" s="19"/>
      <c r="P51" s="18"/>
      <c r="R51" s="247"/>
      <c r="S51" s="247"/>
      <c r="T51" s="178"/>
      <c r="U51" s="20"/>
      <c r="V51" s="246"/>
      <c r="W51" s="246"/>
      <c r="X51" s="20"/>
      <c r="AC51" s="2"/>
      <c r="AD51" s="22"/>
      <c r="AE51" s="22"/>
      <c r="AF51" s="22"/>
      <c r="AH51" s="14"/>
      <c r="AI51" s="144"/>
      <c r="AJ51" s="14"/>
      <c r="AK51" s="88"/>
      <c r="AL51" s="14"/>
      <c r="AM51" s="88"/>
      <c r="AN51" s="14"/>
      <c r="AO51" s="88"/>
      <c r="AP51" s="14"/>
      <c r="AQ51" s="88"/>
      <c r="AR51" s="14"/>
      <c r="AS51" s="88"/>
      <c r="AT51" s="14"/>
      <c r="AU51" s="88"/>
      <c r="AV51" s="14"/>
      <c r="AW51" s="152"/>
      <c r="AX51" s="14"/>
      <c r="AY51" s="88"/>
      <c r="AZ51" s="14"/>
      <c r="BA51" s="82"/>
      <c r="BB51" s="14"/>
      <c r="BC51" s="88"/>
      <c r="BE51" s="153"/>
      <c r="BF51" s="157"/>
      <c r="BG51" s="153"/>
    </row>
    <row r="52" spans="1:59" ht="13.5" customHeight="1">
      <c r="A52" s="15"/>
      <c r="B52" s="166"/>
      <c r="C52" s="166"/>
      <c r="D52" s="166"/>
      <c r="E52" s="166"/>
      <c r="G52" s="15"/>
      <c r="H52" s="166"/>
      <c r="I52" s="166"/>
      <c r="J52" s="166"/>
      <c r="N52" s="21"/>
      <c r="R52" s="247"/>
      <c r="S52" s="247"/>
      <c r="T52" s="178"/>
      <c r="U52" s="20"/>
      <c r="V52" s="246"/>
      <c r="W52" s="246"/>
      <c r="X52" s="20"/>
      <c r="AC52" s="2"/>
      <c r="AD52" s="22"/>
      <c r="AE52" s="22"/>
      <c r="AF52" s="22"/>
      <c r="AI52" s="145"/>
      <c r="AQ52" s="77"/>
    </row>
    <row r="53" spans="1:59" ht="14.4">
      <c r="I53" s="22"/>
      <c r="J53" s="22"/>
      <c r="K53" s="19"/>
      <c r="L53" s="19"/>
      <c r="M53" s="19"/>
      <c r="N53" s="19"/>
      <c r="S53" s="116"/>
      <c r="T53" s="116"/>
      <c r="U53" s="116"/>
      <c r="V53" s="116"/>
      <c r="W53" s="20"/>
      <c r="X53" s="20"/>
      <c r="AF53" s="2"/>
      <c r="AG53" s="87"/>
      <c r="AH53" s="144"/>
      <c r="AI53" s="14"/>
    </row>
    <row r="54" spans="1:59" ht="14.4">
      <c r="I54" s="22"/>
      <c r="J54" s="22"/>
      <c r="K54" s="21"/>
      <c r="L54" s="21"/>
      <c r="M54" s="19"/>
      <c r="N54" s="19"/>
      <c r="S54" s="120"/>
      <c r="T54" s="120"/>
      <c r="U54" s="120"/>
      <c r="V54" s="120"/>
      <c r="W54" s="121"/>
      <c r="X54" s="121"/>
      <c r="AF54" s="2"/>
      <c r="AG54" s="87"/>
    </row>
    <row r="55" spans="1:59" ht="14.4">
      <c r="I55" s="19"/>
      <c r="J55" s="19"/>
      <c r="K55" s="22"/>
      <c r="L55" s="22"/>
      <c r="M55" s="21"/>
      <c r="N55" s="21"/>
    </row>
    <row r="56" spans="1:59" ht="14.4">
      <c r="I56" s="19"/>
      <c r="J56" s="19"/>
      <c r="K56" s="22"/>
      <c r="L56" s="22"/>
      <c r="M56" s="22"/>
      <c r="N56" s="22"/>
    </row>
    <row r="57" spans="1:59" ht="14.4">
      <c r="I57" s="21"/>
      <c r="J57" s="21"/>
      <c r="K57" s="19"/>
      <c r="L57" s="19"/>
      <c r="M57" s="22"/>
      <c r="N57" s="22"/>
    </row>
    <row r="58" spans="1:59" ht="14.4">
      <c r="I58" s="22"/>
      <c r="J58" s="22"/>
      <c r="K58" s="19"/>
      <c r="L58" s="19"/>
      <c r="M58" s="19"/>
      <c r="N58" s="19"/>
    </row>
    <row r="59" spans="1:59" ht="14.4">
      <c r="I59" s="22"/>
      <c r="J59" s="22"/>
      <c r="K59" s="21"/>
      <c r="L59" s="21"/>
      <c r="M59" s="19"/>
      <c r="N59" s="19"/>
    </row>
    <row r="60" spans="1:59" ht="14.4">
      <c r="I60" s="19"/>
      <c r="J60" s="19"/>
      <c r="K60" s="22"/>
      <c r="L60" s="22"/>
      <c r="M60" s="21"/>
      <c r="N60" s="21"/>
    </row>
    <row r="61" spans="1:59" ht="14.4">
      <c r="I61" s="19"/>
      <c r="J61" s="19"/>
      <c r="K61" s="22"/>
      <c r="L61" s="22"/>
      <c r="M61" s="22"/>
      <c r="N61" s="22"/>
      <c r="AF61" s="14"/>
      <c r="AG61" s="87"/>
    </row>
    <row r="62" spans="1:59" ht="14.4">
      <c r="I62" s="21"/>
      <c r="J62" s="21"/>
      <c r="K62" s="19"/>
      <c r="L62" s="19"/>
      <c r="M62" s="22"/>
      <c r="N62" s="22"/>
      <c r="AF62" s="14"/>
      <c r="AG62" s="87"/>
    </row>
    <row r="63" spans="1:59" ht="14.4">
      <c r="I63" s="22"/>
      <c r="J63" s="22"/>
      <c r="K63" s="19"/>
      <c r="L63" s="19"/>
      <c r="M63" s="19"/>
      <c r="N63" s="19"/>
    </row>
    <row r="64" spans="1:59" ht="14.4">
      <c r="I64" s="22"/>
      <c r="J64" s="22"/>
      <c r="K64" s="21"/>
      <c r="L64" s="21"/>
      <c r="M64" s="19"/>
      <c r="N64" s="19"/>
    </row>
    <row r="65" spans="9:50" ht="14.4">
      <c r="I65" s="19"/>
      <c r="J65" s="19"/>
      <c r="K65" s="22"/>
      <c r="L65" s="22"/>
      <c r="M65" s="21"/>
      <c r="N65" s="21"/>
    </row>
    <row r="66" spans="9:50" ht="14.4">
      <c r="I66" s="19"/>
      <c r="J66" s="19"/>
      <c r="K66" s="22"/>
      <c r="L66" s="22"/>
      <c r="M66" s="22"/>
      <c r="N66" s="22"/>
    </row>
    <row r="67" spans="9:50" ht="14.4">
      <c r="I67" s="21"/>
      <c r="J67" s="21"/>
      <c r="K67" s="19"/>
      <c r="L67" s="19"/>
      <c r="M67" s="22"/>
      <c r="N67" s="22"/>
    </row>
    <row r="68" spans="9:50" ht="14.4">
      <c r="I68" s="22"/>
      <c r="J68" s="22"/>
      <c r="K68" s="19"/>
      <c r="L68" s="19"/>
      <c r="M68" s="19"/>
      <c r="N68" s="19"/>
    </row>
    <row r="69" spans="9:50" ht="14.4">
      <c r="I69" s="22"/>
      <c r="J69" s="22"/>
      <c r="K69" s="21"/>
      <c r="L69" s="21"/>
      <c r="M69" s="19"/>
      <c r="N69" s="19"/>
    </row>
    <row r="70" spans="9:50" ht="14.4">
      <c r="I70" s="19"/>
      <c r="J70" s="19"/>
      <c r="K70" s="22"/>
      <c r="L70" s="22"/>
      <c r="M70" s="21"/>
      <c r="N70" s="21"/>
    </row>
    <row r="71" spans="9:50" ht="14.4">
      <c r="I71" s="19"/>
      <c r="J71" s="19"/>
      <c r="K71" s="22"/>
      <c r="L71" s="22"/>
      <c r="M71" s="22"/>
      <c r="N71" s="23"/>
      <c r="AJ71" s="1">
        <v>0</v>
      </c>
      <c r="AL71" s="1">
        <v>0</v>
      </c>
      <c r="AN71" s="1">
        <v>0</v>
      </c>
      <c r="AP71" s="1">
        <v>0</v>
      </c>
      <c r="AR71" s="1">
        <v>0</v>
      </c>
    </row>
    <row r="72" spans="9:50" ht="14.4">
      <c r="I72" s="21"/>
      <c r="J72" s="21"/>
      <c r="K72" s="19"/>
      <c r="L72" s="19"/>
      <c r="M72" s="22"/>
      <c r="N72" s="22"/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</row>
    <row r="73" spans="9:50" ht="14.4">
      <c r="I73" s="22"/>
      <c r="J73" s="22"/>
      <c r="K73" s="19"/>
      <c r="L73" s="19"/>
      <c r="M73" s="19"/>
      <c r="N73" s="19"/>
      <c r="AH73" s="1">
        <v>0</v>
      </c>
      <c r="AI73" s="1">
        <v>0</v>
      </c>
      <c r="AK73" s="1">
        <v>0</v>
      </c>
      <c r="AM73" s="1">
        <v>0</v>
      </c>
      <c r="AO73" s="1">
        <v>0</v>
      </c>
      <c r="AQ73" s="1">
        <v>0</v>
      </c>
    </row>
    <row r="74" spans="9:50" ht="14.4">
      <c r="I74" s="22"/>
      <c r="J74" s="22"/>
      <c r="K74" s="21"/>
      <c r="L74" s="21"/>
      <c r="M74" s="19"/>
      <c r="N74" s="19"/>
    </row>
    <row r="75" spans="9:50" ht="14.4">
      <c r="I75" s="19"/>
      <c r="J75" s="19"/>
      <c r="K75" s="23"/>
      <c r="L75" s="23"/>
      <c r="M75" s="21"/>
      <c r="N75" s="21"/>
      <c r="AT75" s="1">
        <v>0</v>
      </c>
    </row>
    <row r="76" spans="9:50" ht="14.4">
      <c r="I76" s="19"/>
      <c r="J76" s="19"/>
      <c r="K76" s="22"/>
      <c r="L76" s="22"/>
      <c r="M76" s="23"/>
      <c r="N76" s="22"/>
      <c r="AS76" s="1">
        <v>0</v>
      </c>
      <c r="AT76" s="1">
        <v>0</v>
      </c>
      <c r="AV76" s="1">
        <v>0</v>
      </c>
      <c r="AX76" s="1">
        <v>0</v>
      </c>
    </row>
    <row r="77" spans="9:50" ht="14.4">
      <c r="I77" s="21"/>
      <c r="J77" s="21"/>
      <c r="K77" s="19"/>
      <c r="L77" s="19"/>
      <c r="M77" s="22"/>
      <c r="N77" s="22"/>
      <c r="AS77" s="1">
        <v>0</v>
      </c>
      <c r="AU77" s="1">
        <v>0</v>
      </c>
      <c r="AW77" s="1">
        <v>0</v>
      </c>
    </row>
    <row r="78" spans="9:50" ht="14.4">
      <c r="I78" s="23"/>
      <c r="J78" s="23"/>
      <c r="K78" s="19"/>
      <c r="L78" s="19"/>
      <c r="M78" s="19"/>
      <c r="N78" s="19"/>
    </row>
    <row r="79" spans="9:50" ht="14.4">
      <c r="I79" s="22"/>
      <c r="J79" s="22"/>
      <c r="K79" s="21"/>
      <c r="L79" s="21"/>
      <c r="M79" s="19"/>
      <c r="N79" s="19"/>
    </row>
    <row r="80" spans="9:50" ht="14.4">
      <c r="I80" s="19"/>
      <c r="J80" s="19"/>
      <c r="K80" s="22"/>
      <c r="L80" s="22"/>
      <c r="M80" s="21"/>
    </row>
    <row r="81" spans="9:51" ht="14.4">
      <c r="I81" s="19"/>
      <c r="J81" s="19"/>
      <c r="K81" s="22"/>
      <c r="L81" s="22"/>
      <c r="M81" s="22"/>
    </row>
    <row r="82" spans="9:51" ht="14.4">
      <c r="I82" s="21"/>
      <c r="J82" s="21"/>
      <c r="K82" s="19"/>
      <c r="L82" s="19"/>
      <c r="M82" s="22"/>
    </row>
    <row r="83" spans="9:51" ht="14.4">
      <c r="I83" s="22"/>
      <c r="J83" s="22"/>
      <c r="K83" s="19"/>
      <c r="L83" s="19"/>
      <c r="M83" s="19"/>
    </row>
    <row r="84" spans="9:51" ht="14.4">
      <c r="I84" s="22"/>
      <c r="J84" s="22"/>
      <c r="M84" s="19"/>
      <c r="AY84" s="1">
        <v>0</v>
      </c>
    </row>
    <row r="85" spans="9:51">
      <c r="I85" s="19"/>
      <c r="J85" s="19"/>
    </row>
    <row r="86" spans="9:51">
      <c r="I86" s="19"/>
      <c r="J86" s="19"/>
    </row>
    <row r="105" spans="30:33">
      <c r="AG105" s="1">
        <v>0</v>
      </c>
    </row>
    <row r="106" spans="30:33">
      <c r="AG106" s="1">
        <v>0</v>
      </c>
    </row>
    <row r="112" spans="30:33">
      <c r="AD112" s="1">
        <v>0</v>
      </c>
      <c r="AE112" s="1">
        <v>0</v>
      </c>
      <c r="AF112" s="1">
        <v>0</v>
      </c>
    </row>
    <row r="113" spans="30:32">
      <c r="AD113" s="1">
        <v>0</v>
      </c>
      <c r="AE113" s="1">
        <v>0</v>
      </c>
      <c r="AF113" s="1">
        <v>0</v>
      </c>
    </row>
  </sheetData>
  <mergeCells count="9">
    <mergeCell ref="A1:J1"/>
    <mergeCell ref="V52:W52"/>
    <mergeCell ref="R51:S51"/>
    <mergeCell ref="V51:W51"/>
    <mergeCell ref="BG3:BH3"/>
    <mergeCell ref="W35:X35"/>
    <mergeCell ref="R52:S52"/>
    <mergeCell ref="Q35:R35"/>
    <mergeCell ref="Q36:R36"/>
  </mergeCells>
  <phoneticPr fontId="12"/>
  <pageMargins left="0.74803149606299213" right="0.55118110236220474" top="0.78740157480314965" bottom="0.39370078740157483" header="0.51181102362204722" footer="0.51181102362204722"/>
  <pageSetup paperSize="9" orientation="portrait" r:id="rId1"/>
  <headerFooter alignWithMargins="0"/>
  <colBreaks count="1" manualBreakCount="1">
    <brk id="12" max="58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D84"/>
  <sheetViews>
    <sheetView showGridLines="0" showZeros="0" view="pageBreakPreview" zoomScaleNormal="145" zoomScaleSheetLayoutView="100" workbookViewId="0">
      <selection activeCell="T37" sqref="T37:Y37"/>
    </sheetView>
  </sheetViews>
  <sheetFormatPr defaultColWidth="9" defaultRowHeight="13.2"/>
  <cols>
    <col min="1" max="1" width="2.33203125" style="1" customWidth="1"/>
    <col min="2" max="2" width="8" style="1" customWidth="1"/>
    <col min="3" max="3" width="8.109375" style="1" customWidth="1"/>
    <col min="4" max="9" width="9.109375" style="1" customWidth="1"/>
    <col min="10" max="10" width="7.44140625" style="1" customWidth="1"/>
    <col min="11" max="11" width="7.21875" style="1" customWidth="1"/>
    <col min="12" max="12" width="2" style="1" customWidth="1"/>
    <col min="13" max="13" width="2.6640625" style="1" customWidth="1"/>
    <col min="14" max="14" width="8.33203125" style="1" customWidth="1"/>
    <col min="15" max="25" width="5.6640625" style="1" customWidth="1"/>
    <col min="26" max="26" width="4.77734375" style="1" customWidth="1"/>
    <col min="27" max="27" width="5.109375" style="1" customWidth="1"/>
    <col min="28" max="28" width="8.44140625" style="1" customWidth="1"/>
    <col min="29" max="29" width="10.88671875" style="1" customWidth="1"/>
    <col min="30" max="59" width="8.33203125" style="1" customWidth="1"/>
    <col min="60" max="60" width="5.6640625" style="1" customWidth="1"/>
    <col min="61" max="16384" width="9" style="1"/>
  </cols>
  <sheetData>
    <row r="1" spans="2:53">
      <c r="B1" s="248" t="s">
        <v>115</v>
      </c>
      <c r="C1" s="248"/>
      <c r="D1" s="248"/>
      <c r="E1" s="248"/>
      <c r="F1" s="248"/>
      <c r="G1" s="248"/>
      <c r="H1" s="248"/>
      <c r="I1" s="248"/>
      <c r="J1" s="248"/>
      <c r="K1" s="248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2"/>
    </row>
    <row r="3" spans="2:53">
      <c r="B3" s="3"/>
      <c r="C3" s="4"/>
      <c r="D3" s="90" t="s">
        <v>3</v>
      </c>
      <c r="E3" s="27"/>
      <c r="F3" s="90" t="s">
        <v>4</v>
      </c>
      <c r="G3" s="27"/>
      <c r="H3" s="90" t="s">
        <v>5</v>
      </c>
      <c r="I3" s="27"/>
      <c r="J3" s="254" t="s">
        <v>9</v>
      </c>
      <c r="K3" s="255"/>
      <c r="L3" s="49"/>
      <c r="AB3" s="3"/>
      <c r="AC3" s="26"/>
      <c r="AD3" s="90" t="s">
        <v>116</v>
      </c>
      <c r="AE3" s="27"/>
      <c r="AF3" s="90" t="s">
        <v>1</v>
      </c>
      <c r="AG3" s="27"/>
      <c r="AH3" s="90" t="s">
        <v>117</v>
      </c>
      <c r="AI3" s="27"/>
      <c r="AJ3" s="90" t="s">
        <v>3</v>
      </c>
      <c r="AK3" s="27"/>
      <c r="AL3" s="90" t="s">
        <v>4</v>
      </c>
      <c r="AM3" s="27"/>
      <c r="AN3" s="90" t="s">
        <v>5</v>
      </c>
      <c r="AO3" s="27"/>
      <c r="AP3" s="90" t="s">
        <v>6</v>
      </c>
      <c r="AQ3" s="27"/>
      <c r="AR3" s="90" t="s">
        <v>7</v>
      </c>
      <c r="AS3" s="27"/>
      <c r="AT3" s="90" t="s">
        <v>8</v>
      </c>
      <c r="AU3" s="27"/>
      <c r="AV3" s="90" t="s">
        <v>40</v>
      </c>
      <c r="AW3" s="27"/>
      <c r="AX3" s="90" t="s">
        <v>41</v>
      </c>
      <c r="AY3" s="27"/>
      <c r="AZ3" s="90" t="s">
        <v>42</v>
      </c>
      <c r="BA3" s="33"/>
    </row>
    <row r="4" spans="2:53">
      <c r="B4" s="5"/>
      <c r="C4" s="6"/>
      <c r="D4" s="93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3" t="s">
        <v>44</v>
      </c>
      <c r="J4" s="24"/>
      <c r="K4" s="28"/>
      <c r="L4" s="49"/>
      <c r="AB4" s="5"/>
      <c r="AC4" s="29"/>
      <c r="AD4" s="91" t="s">
        <v>43</v>
      </c>
      <c r="AE4" s="92" t="s">
        <v>44</v>
      </c>
      <c r="AF4" s="93" t="s">
        <v>43</v>
      </c>
      <c r="AG4" s="91" t="s">
        <v>44</v>
      </c>
      <c r="AH4" s="92" t="s">
        <v>43</v>
      </c>
      <c r="AI4" s="104" t="s">
        <v>44</v>
      </c>
      <c r="AJ4" s="91" t="s">
        <v>43</v>
      </c>
      <c r="AK4" s="92" t="s">
        <v>44</v>
      </c>
      <c r="AL4" s="92" t="s">
        <v>43</v>
      </c>
      <c r="AM4" s="104" t="s">
        <v>44</v>
      </c>
      <c r="AN4" s="91" t="s">
        <v>43</v>
      </c>
      <c r="AO4" s="92" t="s">
        <v>44</v>
      </c>
      <c r="AP4" s="92" t="s">
        <v>43</v>
      </c>
      <c r="AQ4" s="103" t="s">
        <v>44</v>
      </c>
      <c r="AR4" s="93" t="s">
        <v>43</v>
      </c>
      <c r="AS4" s="91" t="s">
        <v>44</v>
      </c>
      <c r="AT4" s="92" t="s">
        <v>43</v>
      </c>
      <c r="AU4" s="104" t="s">
        <v>44</v>
      </c>
      <c r="AV4" s="93" t="s">
        <v>43</v>
      </c>
      <c r="AW4" s="92" t="s">
        <v>44</v>
      </c>
      <c r="AX4" s="93" t="s">
        <v>43</v>
      </c>
      <c r="AY4" s="91" t="s">
        <v>44</v>
      </c>
      <c r="AZ4" s="92" t="s">
        <v>43</v>
      </c>
      <c r="BA4" s="103" t="s">
        <v>44</v>
      </c>
    </row>
    <row r="5" spans="2:53" ht="14.4">
      <c r="B5" s="34"/>
      <c r="C5" s="97" t="s">
        <v>45</v>
      </c>
      <c r="D5" s="196">
        <v>56.1</v>
      </c>
      <c r="E5" s="197">
        <v>41.7</v>
      </c>
      <c r="F5" s="196">
        <v>60.9</v>
      </c>
      <c r="G5" s="197">
        <v>45.6</v>
      </c>
      <c r="H5" s="197">
        <v>65.599999999999994</v>
      </c>
      <c r="I5" s="198">
        <v>49.5</v>
      </c>
      <c r="J5" s="138"/>
      <c r="K5" s="139"/>
      <c r="L5" s="51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B5" s="34"/>
      <c r="AC5" s="97" t="s">
        <v>45</v>
      </c>
      <c r="AD5" s="244">
        <v>27</v>
      </c>
      <c r="AE5" s="245">
        <v>23.7</v>
      </c>
      <c r="AF5" s="196">
        <v>36.799999999999997</v>
      </c>
      <c r="AG5" s="197">
        <v>30.4</v>
      </c>
      <c r="AH5" s="197">
        <v>48</v>
      </c>
      <c r="AI5" s="198">
        <v>36.5</v>
      </c>
      <c r="AJ5" s="196">
        <v>56.1</v>
      </c>
      <c r="AK5" s="197">
        <v>41.7</v>
      </c>
      <c r="AL5" s="197">
        <v>60.9</v>
      </c>
      <c r="AM5" s="198">
        <v>45.6</v>
      </c>
      <c r="AN5" s="196">
        <v>65.599999999999994</v>
      </c>
      <c r="AO5" s="197">
        <v>49.5</v>
      </c>
      <c r="AP5" s="197"/>
      <c r="AQ5" s="198"/>
      <c r="AR5" s="196"/>
      <c r="AS5" s="197"/>
      <c r="AT5" s="197"/>
      <c r="AU5" s="199"/>
      <c r="AV5" s="196"/>
      <c r="AW5" s="197"/>
      <c r="AX5" s="196"/>
      <c r="AY5" s="197"/>
      <c r="AZ5" s="197"/>
      <c r="BA5" s="198"/>
    </row>
    <row r="6" spans="2:53" ht="14.4">
      <c r="B6" s="34"/>
      <c r="C6" s="95" t="s">
        <v>46</v>
      </c>
      <c r="D6" s="193">
        <v>55.2</v>
      </c>
      <c r="E6" s="194">
        <v>42.4</v>
      </c>
      <c r="F6" s="193">
        <v>61.7</v>
      </c>
      <c r="G6" s="194">
        <v>47</v>
      </c>
      <c r="H6" s="194">
        <v>65.2</v>
      </c>
      <c r="I6" s="195">
        <v>50.5</v>
      </c>
      <c r="J6" s="140"/>
      <c r="K6" s="141"/>
      <c r="L6" s="51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B6" s="34"/>
      <c r="AC6" s="95" t="s">
        <v>46</v>
      </c>
      <c r="AD6" s="225">
        <v>29</v>
      </c>
      <c r="AE6" s="226">
        <v>24.9</v>
      </c>
      <c r="AF6" s="225">
        <v>38.5</v>
      </c>
      <c r="AG6" s="226">
        <v>30.6</v>
      </c>
      <c r="AH6" s="226">
        <v>47.4</v>
      </c>
      <c r="AI6" s="227">
        <v>36.200000000000003</v>
      </c>
      <c r="AJ6" s="225">
        <v>55.2</v>
      </c>
      <c r="AK6" s="226">
        <v>42.4</v>
      </c>
      <c r="AL6" s="226">
        <v>61.7</v>
      </c>
      <c r="AM6" s="227">
        <v>47</v>
      </c>
      <c r="AN6" s="225">
        <v>65.2</v>
      </c>
      <c r="AO6" s="226">
        <v>50.5</v>
      </c>
      <c r="AP6" s="226">
        <v>68.5</v>
      </c>
      <c r="AQ6" s="227">
        <v>52.9</v>
      </c>
      <c r="AR6" s="225">
        <v>72.2</v>
      </c>
      <c r="AS6" s="226">
        <v>55.1</v>
      </c>
      <c r="AT6" s="226">
        <v>79.400000000000006</v>
      </c>
      <c r="AU6" s="228">
        <v>59.1</v>
      </c>
      <c r="AV6" s="225">
        <v>85.8</v>
      </c>
      <c r="AW6" s="226">
        <v>62.1</v>
      </c>
      <c r="AX6" s="225">
        <v>92.7</v>
      </c>
      <c r="AY6" s="226">
        <v>66</v>
      </c>
      <c r="AZ6" s="226">
        <v>97.5</v>
      </c>
      <c r="BA6" s="227">
        <v>69.5</v>
      </c>
    </row>
    <row r="7" spans="2:53" ht="14.4">
      <c r="B7" s="38" t="s">
        <v>50</v>
      </c>
      <c r="C7" s="98" t="s">
        <v>48</v>
      </c>
      <c r="D7" s="118">
        <v>55.7</v>
      </c>
      <c r="E7" s="118">
        <v>41.8</v>
      </c>
      <c r="F7" s="118">
        <v>62.5</v>
      </c>
      <c r="G7" s="118">
        <v>46.4</v>
      </c>
      <c r="H7" s="118">
        <v>67.400000000000006</v>
      </c>
      <c r="I7" s="41">
        <v>50.2</v>
      </c>
      <c r="J7" s="142"/>
      <c r="K7" s="143"/>
      <c r="L7" s="51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B7" s="38" t="s">
        <v>50</v>
      </c>
      <c r="AC7" s="98" t="s">
        <v>48</v>
      </c>
      <c r="AD7" s="232">
        <v>27.5</v>
      </c>
      <c r="AE7" s="232">
        <v>24.5</v>
      </c>
      <c r="AF7" s="232">
        <v>37.4</v>
      </c>
      <c r="AG7" s="232">
        <v>30.2</v>
      </c>
      <c r="AH7" s="232">
        <v>46.9</v>
      </c>
      <c r="AI7" s="232">
        <v>36</v>
      </c>
      <c r="AJ7" s="232">
        <v>55.7</v>
      </c>
      <c r="AK7" s="232">
        <v>41.8</v>
      </c>
      <c r="AL7" s="232">
        <v>62.5</v>
      </c>
      <c r="AM7" s="232">
        <v>46.4</v>
      </c>
      <c r="AN7" s="232">
        <v>67.400000000000006</v>
      </c>
      <c r="AO7" s="232">
        <v>50.2</v>
      </c>
      <c r="AP7" s="232">
        <v>70.7</v>
      </c>
      <c r="AQ7" s="232">
        <v>53.3</v>
      </c>
      <c r="AR7" s="232">
        <v>75</v>
      </c>
      <c r="AS7" s="232">
        <v>55.3</v>
      </c>
      <c r="AT7" s="232">
        <v>83.2</v>
      </c>
      <c r="AU7" s="232">
        <v>59.6</v>
      </c>
      <c r="AV7" s="232">
        <v>90.9</v>
      </c>
      <c r="AW7" s="232">
        <v>63.7</v>
      </c>
      <c r="AX7" s="232">
        <v>96.6</v>
      </c>
      <c r="AY7" s="232">
        <v>67.099999999999994</v>
      </c>
      <c r="AZ7" s="232">
        <v>101</v>
      </c>
      <c r="BA7" s="233">
        <v>69.2</v>
      </c>
    </row>
    <row r="8" spans="2:53">
      <c r="B8" s="34"/>
      <c r="C8" s="10" t="s">
        <v>11</v>
      </c>
      <c r="D8" s="11">
        <v>102</v>
      </c>
      <c r="E8" s="11">
        <v>98</v>
      </c>
      <c r="F8" s="11">
        <v>99</v>
      </c>
      <c r="G8" s="11">
        <v>97</v>
      </c>
      <c r="H8" s="11">
        <v>101</v>
      </c>
      <c r="I8" s="42">
        <v>98</v>
      </c>
      <c r="J8" s="138"/>
      <c r="K8" s="139"/>
      <c r="L8" s="51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B8" s="34"/>
      <c r="AC8" s="10" t="s">
        <v>11</v>
      </c>
      <c r="AD8" s="73">
        <f>ROUND(AD5/AD6*100,0)</f>
        <v>93</v>
      </c>
      <c r="AE8" s="73">
        <f t="shared" ref="AE8" si="0">ROUND(AE5/AE6*100,0)</f>
        <v>95</v>
      </c>
      <c r="AF8" s="11">
        <f>ROUND(AF5/AF6*100,0)</f>
        <v>96</v>
      </c>
      <c r="AG8" s="11">
        <f t="shared" ref="AG8:BA8" si="1">ROUND(AG5/AG6*100,0)</f>
        <v>99</v>
      </c>
      <c r="AH8" s="11">
        <f t="shared" si="1"/>
        <v>101</v>
      </c>
      <c r="AI8" s="11">
        <f t="shared" si="1"/>
        <v>101</v>
      </c>
      <c r="AJ8" s="11">
        <f t="shared" si="1"/>
        <v>102</v>
      </c>
      <c r="AK8" s="11">
        <f t="shared" si="1"/>
        <v>98</v>
      </c>
      <c r="AL8" s="11">
        <f t="shared" si="1"/>
        <v>99</v>
      </c>
      <c r="AM8" s="11">
        <f t="shared" si="1"/>
        <v>97</v>
      </c>
      <c r="AN8" s="11">
        <f t="shared" si="1"/>
        <v>101</v>
      </c>
      <c r="AO8" s="11">
        <f t="shared" si="1"/>
        <v>98</v>
      </c>
      <c r="AP8" s="11">
        <f t="shared" si="1"/>
        <v>0</v>
      </c>
      <c r="AQ8" s="11">
        <f t="shared" si="1"/>
        <v>0</v>
      </c>
      <c r="AR8" s="11">
        <f t="shared" si="1"/>
        <v>0</v>
      </c>
      <c r="AS8" s="11">
        <f t="shared" si="1"/>
        <v>0</v>
      </c>
      <c r="AT8" s="11">
        <f>ROUND(AT5/AT6*100,0)</f>
        <v>0</v>
      </c>
      <c r="AU8" s="11">
        <f>ROUND(AU5/AU6*100,0)</f>
        <v>0</v>
      </c>
      <c r="AV8" s="11">
        <f>ROUND(AV5/AV6*100,0)</f>
        <v>0</v>
      </c>
      <c r="AW8" s="11">
        <f t="shared" si="1"/>
        <v>0</v>
      </c>
      <c r="AX8" s="11">
        <f t="shared" si="1"/>
        <v>0</v>
      </c>
      <c r="AY8" s="11">
        <f t="shared" si="1"/>
        <v>0</v>
      </c>
      <c r="AZ8" s="11">
        <f t="shared" si="1"/>
        <v>0</v>
      </c>
      <c r="BA8" s="42">
        <f t="shared" si="1"/>
        <v>0</v>
      </c>
    </row>
    <row r="9" spans="2:53">
      <c r="B9" s="39"/>
      <c r="C9" s="13" t="s">
        <v>12</v>
      </c>
      <c r="D9" s="117">
        <v>101</v>
      </c>
      <c r="E9" s="117">
        <v>100</v>
      </c>
      <c r="F9" s="117">
        <v>97</v>
      </c>
      <c r="G9" s="117">
        <v>98</v>
      </c>
      <c r="H9" s="117">
        <v>97</v>
      </c>
      <c r="I9" s="43">
        <v>99</v>
      </c>
      <c r="J9" s="142"/>
      <c r="K9" s="143"/>
      <c r="L9" s="51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B9" s="39"/>
      <c r="AC9" s="13" t="s">
        <v>12</v>
      </c>
      <c r="AD9" s="117">
        <f>ROUND(AD5/AD7*100,0)</f>
        <v>98</v>
      </c>
      <c r="AE9" s="117">
        <f t="shared" ref="AE9" si="2">ROUND(AE5/AE7*100,0)</f>
        <v>97</v>
      </c>
      <c r="AF9" s="117">
        <f t="shared" ref="AF9:BA9" si="3">ROUND(AF5/AF7*100,0)</f>
        <v>98</v>
      </c>
      <c r="AG9" s="117">
        <f t="shared" si="3"/>
        <v>101</v>
      </c>
      <c r="AH9" s="117">
        <f t="shared" si="3"/>
        <v>102</v>
      </c>
      <c r="AI9" s="117">
        <f t="shared" si="3"/>
        <v>101</v>
      </c>
      <c r="AJ9" s="117">
        <f t="shared" si="3"/>
        <v>101</v>
      </c>
      <c r="AK9" s="117">
        <f t="shared" si="3"/>
        <v>100</v>
      </c>
      <c r="AL9" s="117">
        <f t="shared" si="3"/>
        <v>97</v>
      </c>
      <c r="AM9" s="117">
        <f t="shared" si="3"/>
        <v>98</v>
      </c>
      <c r="AN9" s="117">
        <f t="shared" si="3"/>
        <v>97</v>
      </c>
      <c r="AO9" s="117">
        <f t="shared" si="3"/>
        <v>99</v>
      </c>
      <c r="AP9" s="117">
        <f t="shared" si="3"/>
        <v>0</v>
      </c>
      <c r="AQ9" s="117">
        <f t="shared" si="3"/>
        <v>0</v>
      </c>
      <c r="AR9" s="117">
        <f t="shared" si="3"/>
        <v>0</v>
      </c>
      <c r="AS9" s="117">
        <f t="shared" si="3"/>
        <v>0</v>
      </c>
      <c r="AT9" s="117">
        <f>ROUND(AT5/AT7*100,0)</f>
        <v>0</v>
      </c>
      <c r="AU9" s="117">
        <f>ROUND(AU5/AU7*100,0)</f>
        <v>0</v>
      </c>
      <c r="AV9" s="117">
        <f t="shared" si="3"/>
        <v>0</v>
      </c>
      <c r="AW9" s="117">
        <f t="shared" si="3"/>
        <v>0</v>
      </c>
      <c r="AX9" s="117">
        <f t="shared" si="3"/>
        <v>0</v>
      </c>
      <c r="AY9" s="117">
        <f t="shared" si="3"/>
        <v>0</v>
      </c>
      <c r="AZ9" s="117">
        <f t="shared" si="3"/>
        <v>0</v>
      </c>
      <c r="BA9" s="43">
        <f t="shared" si="3"/>
        <v>0</v>
      </c>
    </row>
    <row r="10" spans="2:53" ht="14.4">
      <c r="B10" s="34"/>
      <c r="C10" s="97" t="s">
        <v>45</v>
      </c>
      <c r="D10" s="196">
        <v>58</v>
      </c>
      <c r="E10" s="197">
        <v>42.7</v>
      </c>
      <c r="F10" s="196">
        <v>63.1</v>
      </c>
      <c r="G10" s="197">
        <v>46.3</v>
      </c>
      <c r="H10" s="197">
        <v>68.7</v>
      </c>
      <c r="I10" s="198">
        <v>49.9</v>
      </c>
      <c r="J10" s="138"/>
      <c r="K10" s="139"/>
      <c r="L10" s="51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B10" s="34"/>
      <c r="AC10" s="97" t="s">
        <v>45</v>
      </c>
      <c r="AD10" s="244">
        <v>30.5</v>
      </c>
      <c r="AE10" s="245">
        <v>25.4</v>
      </c>
      <c r="AF10" s="196">
        <v>40.200000000000003</v>
      </c>
      <c r="AG10" s="197">
        <v>31.8</v>
      </c>
      <c r="AH10" s="197">
        <v>49.7</v>
      </c>
      <c r="AI10" s="198">
        <v>37.700000000000003</v>
      </c>
      <c r="AJ10" s="196">
        <v>58</v>
      </c>
      <c r="AK10" s="197">
        <v>42.7</v>
      </c>
      <c r="AL10" s="197">
        <v>63.1</v>
      </c>
      <c r="AM10" s="198">
        <v>46.3</v>
      </c>
      <c r="AN10" s="196">
        <v>68.7</v>
      </c>
      <c r="AO10" s="197">
        <v>49.9</v>
      </c>
      <c r="AP10" s="197"/>
      <c r="AQ10" s="198"/>
      <c r="AR10" s="196"/>
      <c r="AS10" s="197"/>
      <c r="AT10" s="197"/>
      <c r="AU10" s="199"/>
      <c r="AV10" s="196"/>
      <c r="AW10" s="197"/>
      <c r="AX10" s="196"/>
      <c r="AY10" s="197"/>
      <c r="AZ10" s="197"/>
      <c r="BA10" s="198"/>
    </row>
    <row r="11" spans="2:53" ht="14.4">
      <c r="B11" s="34"/>
      <c r="C11" s="95" t="s">
        <v>46</v>
      </c>
      <c r="D11" s="193">
        <v>57.6</v>
      </c>
      <c r="E11" s="194">
        <v>42.6</v>
      </c>
      <c r="F11" s="193">
        <v>64.3</v>
      </c>
      <c r="G11" s="194">
        <v>47.8</v>
      </c>
      <c r="H11" s="194">
        <v>68.5</v>
      </c>
      <c r="I11" s="195">
        <v>50.8</v>
      </c>
      <c r="J11" s="140"/>
      <c r="K11" s="141"/>
      <c r="L11" s="51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B11" s="34"/>
      <c r="AC11" s="95" t="s">
        <v>46</v>
      </c>
      <c r="AD11" s="225">
        <v>31.3</v>
      </c>
      <c r="AE11" s="226">
        <v>26.1</v>
      </c>
      <c r="AF11" s="225">
        <v>40.799999999999997</v>
      </c>
      <c r="AG11" s="226">
        <v>32.200000000000003</v>
      </c>
      <c r="AH11" s="226">
        <v>49.8</v>
      </c>
      <c r="AI11" s="227">
        <v>37.5</v>
      </c>
      <c r="AJ11" s="225">
        <v>57.6</v>
      </c>
      <c r="AK11" s="226">
        <v>42.6</v>
      </c>
      <c r="AL11" s="226">
        <v>64.3</v>
      </c>
      <c r="AM11" s="227">
        <v>47.8</v>
      </c>
      <c r="AN11" s="225">
        <v>68.5</v>
      </c>
      <c r="AO11" s="226">
        <v>50.8</v>
      </c>
      <c r="AP11" s="226">
        <v>72.3</v>
      </c>
      <c r="AQ11" s="227">
        <v>52.8</v>
      </c>
      <c r="AR11" s="225">
        <v>76.599999999999994</v>
      </c>
      <c r="AS11" s="226">
        <v>55.6</v>
      </c>
      <c r="AT11" s="226">
        <v>83.4</v>
      </c>
      <c r="AU11" s="228">
        <v>59.7</v>
      </c>
      <c r="AV11" s="225">
        <v>89.3</v>
      </c>
      <c r="AW11" s="226">
        <v>62.5</v>
      </c>
      <c r="AX11" s="225">
        <v>95.5</v>
      </c>
      <c r="AY11" s="226">
        <v>66.900000000000006</v>
      </c>
      <c r="AZ11" s="226">
        <v>99.6</v>
      </c>
      <c r="BA11" s="227">
        <v>69.599999999999994</v>
      </c>
    </row>
    <row r="12" spans="2:53" ht="14.4">
      <c r="B12" s="38" t="s">
        <v>100</v>
      </c>
      <c r="C12" s="98" t="s">
        <v>48</v>
      </c>
      <c r="D12" s="118">
        <v>56.8</v>
      </c>
      <c r="E12" s="41">
        <v>43.5</v>
      </c>
      <c r="F12" s="118">
        <v>62.9</v>
      </c>
      <c r="G12" s="41">
        <v>48.2</v>
      </c>
      <c r="H12" s="41">
        <v>67.2</v>
      </c>
      <c r="I12" s="119">
        <v>51.8</v>
      </c>
      <c r="J12" s="142"/>
      <c r="K12" s="143"/>
      <c r="L12" s="51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B12" s="38" t="s">
        <v>100</v>
      </c>
      <c r="AC12" s="98" t="s">
        <v>48</v>
      </c>
      <c r="AD12" s="232">
        <v>30</v>
      </c>
      <c r="AE12" s="233">
        <v>26.4</v>
      </c>
      <c r="AF12" s="232">
        <v>39.4</v>
      </c>
      <c r="AG12" s="233">
        <v>32.6</v>
      </c>
      <c r="AH12" s="233">
        <v>48.8</v>
      </c>
      <c r="AI12" s="234">
        <v>38.5</v>
      </c>
      <c r="AJ12" s="232">
        <v>56.8</v>
      </c>
      <c r="AK12" s="233">
        <v>43.5</v>
      </c>
      <c r="AL12" s="233">
        <v>62.9</v>
      </c>
      <c r="AM12" s="234">
        <v>48.2</v>
      </c>
      <c r="AN12" s="232">
        <v>67.2</v>
      </c>
      <c r="AO12" s="233">
        <v>51.8</v>
      </c>
      <c r="AP12" s="233">
        <v>70.5</v>
      </c>
      <c r="AQ12" s="234">
        <v>54.3</v>
      </c>
      <c r="AR12" s="232">
        <v>74.400000000000006</v>
      </c>
      <c r="AS12" s="233">
        <v>57</v>
      </c>
      <c r="AT12" s="233">
        <v>81.900000000000006</v>
      </c>
      <c r="AU12" s="235">
        <v>61</v>
      </c>
      <c r="AV12" s="232">
        <v>89.6</v>
      </c>
      <c r="AW12" s="233">
        <v>65.2</v>
      </c>
      <c r="AX12" s="232">
        <v>95.7</v>
      </c>
      <c r="AY12" s="233">
        <v>69.2</v>
      </c>
      <c r="AZ12" s="233">
        <v>99.9</v>
      </c>
      <c r="BA12" s="234">
        <v>72.5</v>
      </c>
    </row>
    <row r="13" spans="2:53">
      <c r="B13" s="34"/>
      <c r="C13" s="10" t="s">
        <v>11</v>
      </c>
      <c r="D13" s="42">
        <v>101</v>
      </c>
      <c r="E13" s="42">
        <v>100</v>
      </c>
      <c r="F13" s="42">
        <v>98</v>
      </c>
      <c r="G13" s="42">
        <v>97</v>
      </c>
      <c r="H13" s="42">
        <v>100</v>
      </c>
      <c r="I13" s="42">
        <v>98</v>
      </c>
      <c r="J13" s="138"/>
      <c r="K13" s="139"/>
      <c r="L13" s="51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B13" s="34"/>
      <c r="AC13" s="10" t="s">
        <v>11</v>
      </c>
      <c r="AD13" s="11">
        <f t="shared" ref="AD13:AE13" si="4">ROUND(AD10/AD11*100,0)</f>
        <v>97</v>
      </c>
      <c r="AE13" s="42">
        <f t="shared" si="4"/>
        <v>97</v>
      </c>
      <c r="AF13" s="42">
        <f t="shared" ref="AF13:BA13" si="5">ROUND(AF10/AF11*100,0)</f>
        <v>99</v>
      </c>
      <c r="AG13" s="42">
        <f t="shared" si="5"/>
        <v>99</v>
      </c>
      <c r="AH13" s="42">
        <f t="shared" si="5"/>
        <v>100</v>
      </c>
      <c r="AI13" s="42">
        <f t="shared" si="5"/>
        <v>101</v>
      </c>
      <c r="AJ13" s="42">
        <f t="shared" si="5"/>
        <v>101</v>
      </c>
      <c r="AK13" s="42">
        <f t="shared" si="5"/>
        <v>100</v>
      </c>
      <c r="AL13" s="42">
        <f t="shared" si="5"/>
        <v>98</v>
      </c>
      <c r="AM13" s="42">
        <f t="shared" si="5"/>
        <v>97</v>
      </c>
      <c r="AN13" s="42">
        <f t="shared" si="5"/>
        <v>100</v>
      </c>
      <c r="AO13" s="42">
        <f t="shared" si="5"/>
        <v>98</v>
      </c>
      <c r="AP13" s="42">
        <f t="shared" si="5"/>
        <v>0</v>
      </c>
      <c r="AQ13" s="42">
        <f t="shared" si="5"/>
        <v>0</v>
      </c>
      <c r="AR13" s="42">
        <f t="shared" si="5"/>
        <v>0</v>
      </c>
      <c r="AS13" s="42">
        <f t="shared" si="5"/>
        <v>0</v>
      </c>
      <c r="AT13" s="42">
        <f>ROUND(AT10/AT11*100,0)</f>
        <v>0</v>
      </c>
      <c r="AU13" s="42">
        <f>ROUND(AU10/AU11*100,0)</f>
        <v>0</v>
      </c>
      <c r="AV13" s="42">
        <f t="shared" si="5"/>
        <v>0</v>
      </c>
      <c r="AW13" s="42">
        <f t="shared" si="5"/>
        <v>0</v>
      </c>
      <c r="AX13" s="42">
        <f t="shared" si="5"/>
        <v>0</v>
      </c>
      <c r="AY13" s="42">
        <f t="shared" si="5"/>
        <v>0</v>
      </c>
      <c r="AZ13" s="42">
        <f t="shared" si="5"/>
        <v>0</v>
      </c>
      <c r="BA13" s="42">
        <f t="shared" si="5"/>
        <v>0</v>
      </c>
    </row>
    <row r="14" spans="2:53" ht="13.5" customHeight="1">
      <c r="B14" s="39"/>
      <c r="C14" s="13" t="s">
        <v>12</v>
      </c>
      <c r="D14" s="43">
        <v>102</v>
      </c>
      <c r="E14" s="43">
        <v>98</v>
      </c>
      <c r="F14" s="43">
        <v>100</v>
      </c>
      <c r="G14" s="43">
        <v>96</v>
      </c>
      <c r="H14" s="43">
        <v>102</v>
      </c>
      <c r="I14" s="43">
        <v>96</v>
      </c>
      <c r="J14" s="142"/>
      <c r="K14" s="143"/>
      <c r="L14" s="51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B14" s="39"/>
      <c r="AC14" s="13" t="s">
        <v>12</v>
      </c>
      <c r="AD14" s="117">
        <f t="shared" ref="AD14:AE14" si="6">ROUND(AD10/AD12*100,0)</f>
        <v>102</v>
      </c>
      <c r="AE14" s="43">
        <f t="shared" si="6"/>
        <v>96</v>
      </c>
      <c r="AF14" s="43">
        <f t="shared" ref="AF14:BA14" si="7">ROUND(AF10/AF12*100,0)</f>
        <v>102</v>
      </c>
      <c r="AG14" s="43">
        <f t="shared" si="7"/>
        <v>98</v>
      </c>
      <c r="AH14" s="43">
        <f t="shared" si="7"/>
        <v>102</v>
      </c>
      <c r="AI14" s="43">
        <f t="shared" si="7"/>
        <v>98</v>
      </c>
      <c r="AJ14" s="43">
        <f t="shared" si="7"/>
        <v>102</v>
      </c>
      <c r="AK14" s="43">
        <f t="shared" si="7"/>
        <v>98</v>
      </c>
      <c r="AL14" s="43">
        <f t="shared" si="7"/>
        <v>100</v>
      </c>
      <c r="AM14" s="43">
        <f t="shared" si="7"/>
        <v>96</v>
      </c>
      <c r="AN14" s="43">
        <f t="shared" si="7"/>
        <v>102</v>
      </c>
      <c r="AO14" s="43">
        <f t="shared" si="7"/>
        <v>96</v>
      </c>
      <c r="AP14" s="43">
        <f t="shared" si="7"/>
        <v>0</v>
      </c>
      <c r="AQ14" s="43">
        <f t="shared" si="7"/>
        <v>0</v>
      </c>
      <c r="AR14" s="43">
        <f t="shared" si="7"/>
        <v>0</v>
      </c>
      <c r="AS14" s="43">
        <f t="shared" si="7"/>
        <v>0</v>
      </c>
      <c r="AT14" s="43">
        <f>ROUND(AT10/AT12*100,0)</f>
        <v>0</v>
      </c>
      <c r="AU14" s="43">
        <f>ROUND(AU10/AU12*100,0)</f>
        <v>0</v>
      </c>
      <c r="AV14" s="43">
        <f t="shared" si="7"/>
        <v>0</v>
      </c>
      <c r="AW14" s="43">
        <f t="shared" si="7"/>
        <v>0</v>
      </c>
      <c r="AX14" s="43">
        <f t="shared" si="7"/>
        <v>0</v>
      </c>
      <c r="AY14" s="43">
        <f t="shared" si="7"/>
        <v>0</v>
      </c>
      <c r="AZ14" s="43">
        <f t="shared" si="7"/>
        <v>0</v>
      </c>
      <c r="BA14" s="43">
        <f t="shared" si="7"/>
        <v>0</v>
      </c>
    </row>
    <row r="15" spans="2:53" ht="13.5" customHeight="1">
      <c r="B15" s="34"/>
      <c r="C15" s="97" t="s">
        <v>45</v>
      </c>
      <c r="D15" s="40">
        <v>55.1</v>
      </c>
      <c r="E15" s="40">
        <v>43.2</v>
      </c>
      <c r="F15" s="40">
        <v>61.4</v>
      </c>
      <c r="G15" s="40">
        <v>47.5</v>
      </c>
      <c r="H15" s="40">
        <v>66.2</v>
      </c>
      <c r="I15" s="197">
        <v>52.1</v>
      </c>
      <c r="J15" s="138"/>
      <c r="K15" s="139"/>
      <c r="L15" s="51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B15" s="34"/>
      <c r="AC15" s="97" t="s">
        <v>45</v>
      </c>
      <c r="AD15" s="37">
        <v>27</v>
      </c>
      <c r="AE15" s="40">
        <v>24.6</v>
      </c>
      <c r="AF15" s="40">
        <v>36.299999999999997</v>
      </c>
      <c r="AG15" s="40">
        <v>30.1</v>
      </c>
      <c r="AH15" s="40">
        <v>46.8</v>
      </c>
      <c r="AI15" s="40">
        <v>37.200000000000003</v>
      </c>
      <c r="AJ15" s="40">
        <v>55.1</v>
      </c>
      <c r="AK15" s="40">
        <v>43.2</v>
      </c>
      <c r="AL15" s="40">
        <v>61.4</v>
      </c>
      <c r="AM15" s="40">
        <v>47.5</v>
      </c>
      <c r="AN15" s="40">
        <v>66.2</v>
      </c>
      <c r="AO15" s="40">
        <v>52.1</v>
      </c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36"/>
    </row>
    <row r="16" spans="2:53" ht="13.5" customHeight="1">
      <c r="B16" s="34"/>
      <c r="C16" s="95" t="s">
        <v>46</v>
      </c>
      <c r="D16" s="40">
        <v>57.1</v>
      </c>
      <c r="E16" s="40">
        <v>43.9</v>
      </c>
      <c r="F16" s="40">
        <v>62.6</v>
      </c>
      <c r="G16" s="40">
        <v>50</v>
      </c>
      <c r="H16" s="40">
        <v>67.400000000000006</v>
      </c>
      <c r="I16" s="194">
        <v>53.2</v>
      </c>
      <c r="J16" s="140"/>
      <c r="K16" s="141"/>
      <c r="L16" s="51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B16" s="34"/>
      <c r="AC16" s="95" t="s">
        <v>46</v>
      </c>
      <c r="AD16" s="229">
        <v>28.6</v>
      </c>
      <c r="AE16" s="230">
        <v>25.8</v>
      </c>
      <c r="AF16" s="230">
        <v>37.799999999999997</v>
      </c>
      <c r="AG16" s="230">
        <v>31.4</v>
      </c>
      <c r="AH16" s="230">
        <v>47.2</v>
      </c>
      <c r="AI16" s="230">
        <v>37.799999999999997</v>
      </c>
      <c r="AJ16" s="230">
        <v>57.1</v>
      </c>
      <c r="AK16" s="230">
        <v>43.9</v>
      </c>
      <c r="AL16" s="230">
        <v>62.6</v>
      </c>
      <c r="AM16" s="230">
        <v>50</v>
      </c>
      <c r="AN16" s="230">
        <v>67.400000000000006</v>
      </c>
      <c r="AO16" s="230">
        <v>53.2</v>
      </c>
      <c r="AP16" s="230">
        <v>70.8</v>
      </c>
      <c r="AQ16" s="230">
        <v>55.8</v>
      </c>
      <c r="AR16" s="230">
        <v>74.400000000000006</v>
      </c>
      <c r="AS16" s="230">
        <v>59.1</v>
      </c>
      <c r="AT16" s="230">
        <v>82.6</v>
      </c>
      <c r="AU16" s="230">
        <v>61.9</v>
      </c>
      <c r="AV16" s="230">
        <v>89.5</v>
      </c>
      <c r="AW16" s="230">
        <v>64.3</v>
      </c>
      <c r="AX16" s="230">
        <v>96.4</v>
      </c>
      <c r="AY16" s="230">
        <v>68</v>
      </c>
      <c r="AZ16" s="230">
        <v>101.9</v>
      </c>
      <c r="BA16" s="231">
        <v>69.2</v>
      </c>
    </row>
    <row r="17" spans="2:56" ht="13.5" customHeight="1">
      <c r="B17" s="8" t="s">
        <v>90</v>
      </c>
      <c r="C17" s="98" t="s">
        <v>48</v>
      </c>
      <c r="D17" s="118">
        <v>53.8</v>
      </c>
      <c r="E17" s="118">
        <v>41.9</v>
      </c>
      <c r="F17" s="118">
        <v>60.7</v>
      </c>
      <c r="G17" s="118">
        <v>47.2</v>
      </c>
      <c r="H17" s="118">
        <v>65.400000000000006</v>
      </c>
      <c r="I17" s="41">
        <v>50.6</v>
      </c>
      <c r="J17" s="142"/>
      <c r="K17" s="143"/>
      <c r="L17" s="51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B17" s="38" t="s">
        <v>86</v>
      </c>
      <c r="AC17" s="98" t="s">
        <v>48</v>
      </c>
      <c r="AD17" s="232">
        <v>26.1</v>
      </c>
      <c r="AE17" s="232">
        <v>23.5</v>
      </c>
      <c r="AF17" s="232">
        <v>35.4</v>
      </c>
      <c r="AG17" s="232">
        <v>29.6</v>
      </c>
      <c r="AH17" s="232">
        <v>45</v>
      </c>
      <c r="AI17" s="232">
        <v>36.1</v>
      </c>
      <c r="AJ17" s="232">
        <v>53.8</v>
      </c>
      <c r="AK17" s="232">
        <v>41.9</v>
      </c>
      <c r="AL17" s="232">
        <v>60.7</v>
      </c>
      <c r="AM17" s="232">
        <v>47.2</v>
      </c>
      <c r="AN17" s="232">
        <v>65.400000000000006</v>
      </c>
      <c r="AO17" s="232">
        <v>50.6</v>
      </c>
      <c r="AP17" s="232">
        <v>69.099999999999994</v>
      </c>
      <c r="AQ17" s="232">
        <v>53.2</v>
      </c>
      <c r="AR17" s="232">
        <v>72.400000000000006</v>
      </c>
      <c r="AS17" s="232">
        <v>55.5</v>
      </c>
      <c r="AT17" s="232">
        <v>79.3</v>
      </c>
      <c r="AU17" s="232">
        <v>58.7</v>
      </c>
      <c r="AV17" s="232">
        <v>87.4</v>
      </c>
      <c r="AW17" s="232">
        <v>62.4</v>
      </c>
      <c r="AX17" s="232">
        <v>93.6</v>
      </c>
      <c r="AY17" s="232">
        <v>66.2</v>
      </c>
      <c r="AZ17" s="232">
        <v>97.3</v>
      </c>
      <c r="BA17" s="233">
        <v>67.8</v>
      </c>
      <c r="BB17" s="192"/>
    </row>
    <row r="18" spans="2:56" ht="13.5" customHeight="1">
      <c r="B18" s="34"/>
      <c r="C18" s="10" t="s">
        <v>11</v>
      </c>
      <c r="D18" s="11">
        <v>96</v>
      </c>
      <c r="E18" s="11">
        <v>98</v>
      </c>
      <c r="F18" s="11">
        <v>98</v>
      </c>
      <c r="G18" s="11">
        <v>95</v>
      </c>
      <c r="H18" s="11">
        <v>98</v>
      </c>
      <c r="I18" s="42">
        <v>98</v>
      </c>
      <c r="J18" s="138"/>
      <c r="K18" s="139"/>
      <c r="L18" s="51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B18" s="34"/>
      <c r="AC18" s="10" t="s">
        <v>11</v>
      </c>
      <c r="AD18" s="11">
        <f>ROUND(AD15/AD16*100,0)</f>
        <v>94</v>
      </c>
      <c r="AE18" s="11">
        <f t="shared" ref="AE18" si="8">ROUND(AE15/AE16*100,0)</f>
        <v>95</v>
      </c>
      <c r="AF18" s="11">
        <f t="shared" ref="AF18:BA18" si="9">ROUND(AF15/AF16*100,0)</f>
        <v>96</v>
      </c>
      <c r="AG18" s="11">
        <f t="shared" si="9"/>
        <v>96</v>
      </c>
      <c r="AH18" s="11">
        <f t="shared" si="9"/>
        <v>99</v>
      </c>
      <c r="AI18" s="11">
        <f t="shared" si="9"/>
        <v>98</v>
      </c>
      <c r="AJ18" s="11">
        <f t="shared" si="9"/>
        <v>96</v>
      </c>
      <c r="AK18" s="11">
        <f t="shared" si="9"/>
        <v>98</v>
      </c>
      <c r="AL18" s="11">
        <f t="shared" si="9"/>
        <v>98</v>
      </c>
      <c r="AM18" s="11">
        <f t="shared" si="9"/>
        <v>95</v>
      </c>
      <c r="AN18" s="11">
        <f t="shared" si="9"/>
        <v>98</v>
      </c>
      <c r="AO18" s="11">
        <f t="shared" si="9"/>
        <v>98</v>
      </c>
      <c r="AP18" s="11">
        <f t="shared" si="9"/>
        <v>0</v>
      </c>
      <c r="AQ18" s="11">
        <f t="shared" si="9"/>
        <v>0</v>
      </c>
      <c r="AR18" s="11">
        <f t="shared" si="9"/>
        <v>0</v>
      </c>
      <c r="AS18" s="11">
        <f t="shared" si="9"/>
        <v>0</v>
      </c>
      <c r="AT18" s="11">
        <f>ROUND(AT15/AT16*100,0)</f>
        <v>0</v>
      </c>
      <c r="AU18" s="11">
        <f>ROUND(AU15/AU16*100,0)</f>
        <v>0</v>
      </c>
      <c r="AV18" s="11">
        <f t="shared" si="9"/>
        <v>0</v>
      </c>
      <c r="AW18" s="11">
        <f t="shared" si="9"/>
        <v>0</v>
      </c>
      <c r="AX18" s="11">
        <f t="shared" si="9"/>
        <v>0</v>
      </c>
      <c r="AY18" s="11">
        <f t="shared" si="9"/>
        <v>0</v>
      </c>
      <c r="AZ18" s="11">
        <f t="shared" si="9"/>
        <v>0</v>
      </c>
      <c r="BA18" s="42">
        <f t="shared" si="9"/>
        <v>0</v>
      </c>
    </row>
    <row r="19" spans="2:56" ht="13.5" customHeight="1">
      <c r="B19" s="39"/>
      <c r="C19" s="13" t="s">
        <v>12</v>
      </c>
      <c r="D19" s="117">
        <v>102</v>
      </c>
      <c r="E19" s="117">
        <v>103</v>
      </c>
      <c r="F19" s="117">
        <v>101</v>
      </c>
      <c r="G19" s="117">
        <v>101</v>
      </c>
      <c r="H19" s="117">
        <v>101</v>
      </c>
      <c r="I19" s="43">
        <v>103</v>
      </c>
      <c r="J19" s="142"/>
      <c r="K19" s="143"/>
      <c r="L19" s="51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B19" s="39"/>
      <c r="AC19" s="13" t="s">
        <v>12</v>
      </c>
      <c r="AD19" s="117">
        <f t="shared" ref="AD19:AE19" si="10">ROUND(AD15/AD17*100,0)</f>
        <v>103</v>
      </c>
      <c r="AE19" s="117">
        <f t="shared" si="10"/>
        <v>105</v>
      </c>
      <c r="AF19" s="117">
        <f t="shared" ref="AF19:BA19" si="11">ROUND(AF15/AF17*100,0)</f>
        <v>103</v>
      </c>
      <c r="AG19" s="117">
        <f t="shared" si="11"/>
        <v>102</v>
      </c>
      <c r="AH19" s="117">
        <f t="shared" si="11"/>
        <v>104</v>
      </c>
      <c r="AI19" s="117">
        <f t="shared" si="11"/>
        <v>103</v>
      </c>
      <c r="AJ19" s="117">
        <f t="shared" si="11"/>
        <v>102</v>
      </c>
      <c r="AK19" s="117">
        <f t="shared" si="11"/>
        <v>103</v>
      </c>
      <c r="AL19" s="117">
        <f t="shared" si="11"/>
        <v>101</v>
      </c>
      <c r="AM19" s="117">
        <f t="shared" si="11"/>
        <v>101</v>
      </c>
      <c r="AN19" s="117">
        <f t="shared" si="11"/>
        <v>101</v>
      </c>
      <c r="AO19" s="117">
        <f t="shared" si="11"/>
        <v>103</v>
      </c>
      <c r="AP19" s="117">
        <f t="shared" si="11"/>
        <v>0</v>
      </c>
      <c r="AQ19" s="117">
        <f t="shared" si="11"/>
        <v>0</v>
      </c>
      <c r="AR19" s="117">
        <f t="shared" si="11"/>
        <v>0</v>
      </c>
      <c r="AS19" s="117">
        <f t="shared" si="11"/>
        <v>0</v>
      </c>
      <c r="AT19" s="117">
        <f>ROUND(AT15/AT17*100,0)</f>
        <v>0</v>
      </c>
      <c r="AU19" s="117">
        <f>ROUND(AU15/AU17*100,0)</f>
        <v>0</v>
      </c>
      <c r="AV19" s="117">
        <f t="shared" si="11"/>
        <v>0</v>
      </c>
      <c r="AW19" s="117">
        <f t="shared" si="11"/>
        <v>0</v>
      </c>
      <c r="AX19" s="117">
        <f t="shared" si="11"/>
        <v>0</v>
      </c>
      <c r="AY19" s="117">
        <f t="shared" si="11"/>
        <v>0</v>
      </c>
      <c r="AZ19" s="117">
        <f t="shared" si="11"/>
        <v>0</v>
      </c>
      <c r="BA19" s="43">
        <f t="shared" si="11"/>
        <v>0</v>
      </c>
    </row>
    <row r="20" spans="2:56" ht="13.5" customHeight="1">
      <c r="B20" s="8"/>
      <c r="C20" s="182" t="s">
        <v>45</v>
      </c>
      <c r="D20" s="80">
        <v>56.4</v>
      </c>
      <c r="E20" s="80">
        <v>42.5</v>
      </c>
      <c r="F20" s="80">
        <v>61.8</v>
      </c>
      <c r="G20" s="80">
        <v>46.5</v>
      </c>
      <c r="H20" s="80">
        <v>66.8</v>
      </c>
      <c r="I20" s="80">
        <v>50.5</v>
      </c>
      <c r="J20" s="183"/>
      <c r="K20" s="184"/>
      <c r="L20" s="51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B20" s="8"/>
      <c r="AC20" s="94" t="s">
        <v>45</v>
      </c>
      <c r="AD20" s="80">
        <f>IFERROR(ROUND(AVERAGE(AD5,AD10,AD15),1),"")</f>
        <v>28.2</v>
      </c>
      <c r="AE20" s="80">
        <f t="shared" ref="AE20:BA20" si="12">IFERROR(ROUND(AVERAGE(AE5,AE10,AE15),1),"")</f>
        <v>24.6</v>
      </c>
      <c r="AF20" s="80">
        <f t="shared" si="12"/>
        <v>37.799999999999997</v>
      </c>
      <c r="AG20" s="80">
        <f>IFERROR(ROUND(AVERAGE(AG5,AG10,AG15),1),"")</f>
        <v>30.8</v>
      </c>
      <c r="AH20" s="80">
        <f t="shared" si="12"/>
        <v>48.2</v>
      </c>
      <c r="AI20" s="80">
        <f t="shared" si="12"/>
        <v>37.1</v>
      </c>
      <c r="AJ20" s="80">
        <f>IFERROR(ROUND(AVERAGE(AJ5,AJ10,AJ15),1),"")</f>
        <v>56.4</v>
      </c>
      <c r="AK20" s="80">
        <f t="shared" si="12"/>
        <v>42.5</v>
      </c>
      <c r="AL20" s="80">
        <f t="shared" si="12"/>
        <v>61.8</v>
      </c>
      <c r="AM20" s="80">
        <f t="shared" si="12"/>
        <v>46.5</v>
      </c>
      <c r="AN20" s="80">
        <f t="shared" si="12"/>
        <v>66.8</v>
      </c>
      <c r="AO20" s="80">
        <f t="shared" si="12"/>
        <v>50.5</v>
      </c>
      <c r="AP20" s="80" t="str">
        <f t="shared" si="12"/>
        <v/>
      </c>
      <c r="AQ20" s="80" t="str">
        <f t="shared" si="12"/>
        <v/>
      </c>
      <c r="AR20" s="80" t="str">
        <f t="shared" si="12"/>
        <v/>
      </c>
      <c r="AS20" s="80" t="str">
        <f t="shared" si="12"/>
        <v/>
      </c>
      <c r="AT20" s="80" t="str">
        <f>IFERROR(ROUND(AVERAGE(AT5,AT10,AT15),1),"")</f>
        <v/>
      </c>
      <c r="AU20" s="80" t="str">
        <f>IFERROR(ROUND(AVERAGE(AU5,AU10,AU15),1),"")</f>
        <v/>
      </c>
      <c r="AV20" s="80" t="str">
        <f t="shared" si="12"/>
        <v/>
      </c>
      <c r="AW20" s="80" t="str">
        <f t="shared" si="12"/>
        <v/>
      </c>
      <c r="AX20" s="80" t="str">
        <f t="shared" si="12"/>
        <v/>
      </c>
      <c r="AY20" s="80" t="str">
        <f t="shared" si="12"/>
        <v/>
      </c>
      <c r="AZ20" s="80" t="str">
        <f t="shared" si="12"/>
        <v/>
      </c>
      <c r="BA20" s="72" t="str">
        <f t="shared" si="12"/>
        <v/>
      </c>
    </row>
    <row r="21" spans="2:56" ht="13.5" customHeight="1">
      <c r="B21" s="8"/>
      <c r="C21" s="95" t="s">
        <v>46</v>
      </c>
      <c r="D21" s="45">
        <v>56.6</v>
      </c>
      <c r="E21" s="45">
        <v>43</v>
      </c>
      <c r="F21" s="45">
        <v>62.9</v>
      </c>
      <c r="G21" s="45">
        <v>48.3</v>
      </c>
      <c r="H21" s="45">
        <v>67</v>
      </c>
      <c r="I21" s="65">
        <v>51.5</v>
      </c>
      <c r="J21" s="140"/>
      <c r="K21" s="141"/>
      <c r="L21" s="51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B21" s="8"/>
      <c r="AC21" s="95" t="s">
        <v>46</v>
      </c>
      <c r="AD21" s="45">
        <f>ROUND(AVERAGE(AD6,AD11,AD16),1)</f>
        <v>29.6</v>
      </c>
      <c r="AE21" s="45">
        <f t="shared" ref="AE21:BA21" si="13">ROUND(AVERAGE(AE6,AE11,AE16),1)</f>
        <v>25.6</v>
      </c>
      <c r="AF21" s="45">
        <f t="shared" si="13"/>
        <v>39</v>
      </c>
      <c r="AG21" s="45">
        <f t="shared" si="13"/>
        <v>31.4</v>
      </c>
      <c r="AH21" s="45">
        <f t="shared" si="13"/>
        <v>48.1</v>
      </c>
      <c r="AI21" s="45">
        <f t="shared" si="13"/>
        <v>37.200000000000003</v>
      </c>
      <c r="AJ21" s="45">
        <f t="shared" si="13"/>
        <v>56.6</v>
      </c>
      <c r="AK21" s="45">
        <f t="shared" si="13"/>
        <v>43</v>
      </c>
      <c r="AL21" s="45">
        <f t="shared" si="13"/>
        <v>62.9</v>
      </c>
      <c r="AM21" s="45">
        <f t="shared" si="13"/>
        <v>48.3</v>
      </c>
      <c r="AN21" s="45">
        <f t="shared" si="13"/>
        <v>67</v>
      </c>
      <c r="AO21" s="45">
        <f t="shared" si="13"/>
        <v>51.5</v>
      </c>
      <c r="AP21" s="45">
        <f t="shared" si="13"/>
        <v>70.5</v>
      </c>
      <c r="AQ21" s="45">
        <f t="shared" si="13"/>
        <v>53.8</v>
      </c>
      <c r="AR21" s="45">
        <f t="shared" si="13"/>
        <v>74.400000000000006</v>
      </c>
      <c r="AS21" s="45">
        <f t="shared" si="13"/>
        <v>56.6</v>
      </c>
      <c r="AT21" s="45">
        <f t="shared" si="13"/>
        <v>81.8</v>
      </c>
      <c r="AU21" s="45">
        <f t="shared" si="13"/>
        <v>60.2</v>
      </c>
      <c r="AV21" s="45">
        <f t="shared" si="13"/>
        <v>88.2</v>
      </c>
      <c r="AW21" s="45">
        <f t="shared" si="13"/>
        <v>63</v>
      </c>
      <c r="AX21" s="45">
        <f t="shared" si="13"/>
        <v>94.9</v>
      </c>
      <c r="AY21" s="45">
        <f t="shared" si="13"/>
        <v>67</v>
      </c>
      <c r="AZ21" s="45">
        <f t="shared" si="13"/>
        <v>99.7</v>
      </c>
      <c r="BA21" s="65">
        <f t="shared" si="13"/>
        <v>69.400000000000006</v>
      </c>
    </row>
    <row r="22" spans="2:56" ht="13.5" customHeight="1">
      <c r="B22" s="8" t="s">
        <v>30</v>
      </c>
      <c r="C22" s="96" t="s">
        <v>48</v>
      </c>
      <c r="D22" s="45">
        <v>55.4</v>
      </c>
      <c r="E22" s="45">
        <v>42.4</v>
      </c>
      <c r="F22" s="45">
        <v>62</v>
      </c>
      <c r="G22" s="45">
        <v>47.3</v>
      </c>
      <c r="H22" s="45">
        <v>66.7</v>
      </c>
      <c r="I22" s="65">
        <v>50.9</v>
      </c>
      <c r="J22" s="142"/>
      <c r="K22" s="143"/>
      <c r="L22" s="51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B22" s="8" t="s">
        <v>30</v>
      </c>
      <c r="AC22" s="96" t="s">
        <v>48</v>
      </c>
      <c r="AD22" s="45">
        <f>ROUND(AVERAGE(AD7,AD12,AD17),1)</f>
        <v>27.9</v>
      </c>
      <c r="AE22" s="45">
        <f t="shared" ref="AE22:BA22" si="14">ROUND(AVERAGE(AE7,AE12,AE17),1)</f>
        <v>24.8</v>
      </c>
      <c r="AF22" s="45">
        <f t="shared" si="14"/>
        <v>37.4</v>
      </c>
      <c r="AG22" s="45">
        <f>ROUND(AVERAGE(AG7,AG12,AG17),1)</f>
        <v>30.8</v>
      </c>
      <c r="AH22" s="45">
        <f t="shared" si="14"/>
        <v>46.9</v>
      </c>
      <c r="AI22" s="45">
        <f t="shared" si="14"/>
        <v>36.9</v>
      </c>
      <c r="AJ22" s="45">
        <f t="shared" si="14"/>
        <v>55.4</v>
      </c>
      <c r="AK22" s="45">
        <f t="shared" si="14"/>
        <v>42.4</v>
      </c>
      <c r="AL22" s="45">
        <f t="shared" si="14"/>
        <v>62</v>
      </c>
      <c r="AM22" s="45">
        <f t="shared" si="14"/>
        <v>47.3</v>
      </c>
      <c r="AN22" s="45">
        <f t="shared" si="14"/>
        <v>66.7</v>
      </c>
      <c r="AO22" s="45">
        <f t="shared" si="14"/>
        <v>50.9</v>
      </c>
      <c r="AP22" s="45">
        <f t="shared" si="14"/>
        <v>70.099999999999994</v>
      </c>
      <c r="AQ22" s="45">
        <f t="shared" si="14"/>
        <v>53.6</v>
      </c>
      <c r="AR22" s="45">
        <f t="shared" si="14"/>
        <v>73.900000000000006</v>
      </c>
      <c r="AS22" s="45">
        <f t="shared" si="14"/>
        <v>55.9</v>
      </c>
      <c r="AT22" s="45">
        <f t="shared" si="14"/>
        <v>81.5</v>
      </c>
      <c r="AU22" s="45">
        <f t="shared" si="14"/>
        <v>59.8</v>
      </c>
      <c r="AV22" s="45">
        <f t="shared" si="14"/>
        <v>89.3</v>
      </c>
      <c r="AW22" s="45">
        <f t="shared" si="14"/>
        <v>63.8</v>
      </c>
      <c r="AX22" s="45">
        <f t="shared" si="14"/>
        <v>95.3</v>
      </c>
      <c r="AY22" s="45">
        <f t="shared" si="14"/>
        <v>67.5</v>
      </c>
      <c r="AZ22" s="45">
        <f t="shared" si="14"/>
        <v>99.4</v>
      </c>
      <c r="BA22" s="66">
        <f t="shared" si="14"/>
        <v>69.8</v>
      </c>
    </row>
    <row r="23" spans="2:56" ht="13.5" customHeight="1">
      <c r="B23" s="8"/>
      <c r="C23" s="10" t="s">
        <v>11</v>
      </c>
      <c r="D23" s="73">
        <v>100</v>
      </c>
      <c r="E23" s="73">
        <v>99</v>
      </c>
      <c r="F23" s="73">
        <v>98</v>
      </c>
      <c r="G23" s="73">
        <v>96</v>
      </c>
      <c r="H23" s="73">
        <v>100</v>
      </c>
      <c r="I23" s="73">
        <v>98</v>
      </c>
      <c r="J23" s="138"/>
      <c r="K23" s="139"/>
      <c r="L23" s="51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B23" s="8"/>
      <c r="AC23" s="10" t="s">
        <v>11</v>
      </c>
      <c r="AD23" s="73">
        <f>IFERROR(ROUND(AD20/AD21*100,0),"")</f>
        <v>95</v>
      </c>
      <c r="AE23" s="73">
        <f t="shared" ref="AE23:BA23" si="15">IFERROR(ROUND(AE20/AE21*100,0),"")</f>
        <v>96</v>
      </c>
      <c r="AF23" s="73">
        <f t="shared" si="15"/>
        <v>97</v>
      </c>
      <c r="AG23" s="73">
        <f t="shared" si="15"/>
        <v>98</v>
      </c>
      <c r="AH23" s="73">
        <f t="shared" si="15"/>
        <v>100</v>
      </c>
      <c r="AI23" s="73">
        <f t="shared" si="15"/>
        <v>100</v>
      </c>
      <c r="AJ23" s="73">
        <f t="shared" si="15"/>
        <v>100</v>
      </c>
      <c r="AK23" s="73">
        <f t="shared" si="15"/>
        <v>99</v>
      </c>
      <c r="AL23" s="73">
        <f t="shared" si="15"/>
        <v>98</v>
      </c>
      <c r="AM23" s="73">
        <f t="shared" si="15"/>
        <v>96</v>
      </c>
      <c r="AN23" s="73">
        <f t="shared" si="15"/>
        <v>100</v>
      </c>
      <c r="AO23" s="73">
        <f t="shared" si="15"/>
        <v>98</v>
      </c>
      <c r="AP23" s="73" t="str">
        <f t="shared" si="15"/>
        <v/>
      </c>
      <c r="AQ23" s="73" t="str">
        <f t="shared" si="15"/>
        <v/>
      </c>
      <c r="AR23" s="73" t="str">
        <f t="shared" si="15"/>
        <v/>
      </c>
      <c r="AS23" s="73" t="str">
        <f t="shared" si="15"/>
        <v/>
      </c>
      <c r="AT23" s="73" t="str">
        <f>IFERROR(ROUND(AT20/AT21*100,0),"")</f>
        <v/>
      </c>
      <c r="AU23" s="73" t="str">
        <f>IFERROR(ROUND(AU20/AU21*100,0),"")</f>
        <v/>
      </c>
      <c r="AV23" s="73" t="str">
        <f t="shared" si="15"/>
        <v/>
      </c>
      <c r="AW23" s="73" t="str">
        <f t="shared" si="15"/>
        <v/>
      </c>
      <c r="AX23" s="73" t="str">
        <f t="shared" si="15"/>
        <v/>
      </c>
      <c r="AY23" s="73" t="str">
        <f t="shared" si="15"/>
        <v/>
      </c>
      <c r="AZ23" s="73" t="str">
        <f t="shared" si="15"/>
        <v/>
      </c>
      <c r="BA23" s="73" t="str">
        <f t="shared" si="15"/>
        <v/>
      </c>
    </row>
    <row r="24" spans="2:56">
      <c r="B24" s="12"/>
      <c r="C24" s="13" t="s">
        <v>12</v>
      </c>
      <c r="D24" s="74">
        <v>102</v>
      </c>
      <c r="E24" s="74">
        <v>100</v>
      </c>
      <c r="F24" s="74">
        <v>100</v>
      </c>
      <c r="G24" s="74">
        <v>98</v>
      </c>
      <c r="H24" s="74">
        <v>100</v>
      </c>
      <c r="I24" s="74">
        <v>99</v>
      </c>
      <c r="J24" s="142"/>
      <c r="K24" s="143"/>
      <c r="L24" s="51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B24" s="12"/>
      <c r="AC24" s="13" t="s">
        <v>12</v>
      </c>
      <c r="AD24" s="74">
        <f>IFERROR(ROUND(AD20/AD22*100,0),"")</f>
        <v>101</v>
      </c>
      <c r="AE24" s="74">
        <f t="shared" ref="AE24:BA24" si="16">IFERROR(ROUND(AE20/AE22*100,0),"")</f>
        <v>99</v>
      </c>
      <c r="AF24" s="74">
        <f t="shared" si="16"/>
        <v>101</v>
      </c>
      <c r="AG24" s="74">
        <f t="shared" si="16"/>
        <v>100</v>
      </c>
      <c r="AH24" s="74">
        <f t="shared" si="16"/>
        <v>103</v>
      </c>
      <c r="AI24" s="74">
        <f t="shared" si="16"/>
        <v>101</v>
      </c>
      <c r="AJ24" s="74">
        <f t="shared" si="16"/>
        <v>102</v>
      </c>
      <c r="AK24" s="74">
        <f t="shared" si="16"/>
        <v>100</v>
      </c>
      <c r="AL24" s="74">
        <f t="shared" si="16"/>
        <v>100</v>
      </c>
      <c r="AM24" s="74">
        <f t="shared" si="16"/>
        <v>98</v>
      </c>
      <c r="AN24" s="74">
        <f t="shared" si="16"/>
        <v>100</v>
      </c>
      <c r="AO24" s="74">
        <f t="shared" si="16"/>
        <v>99</v>
      </c>
      <c r="AP24" s="74" t="str">
        <f t="shared" si="16"/>
        <v/>
      </c>
      <c r="AQ24" s="74" t="str">
        <f t="shared" si="16"/>
        <v/>
      </c>
      <c r="AR24" s="74" t="str">
        <f t="shared" si="16"/>
        <v/>
      </c>
      <c r="AS24" s="74" t="str">
        <f t="shared" si="16"/>
        <v/>
      </c>
      <c r="AT24" s="74" t="str">
        <f>IFERROR(ROUND(AT20/AT22*100,0),"")</f>
        <v/>
      </c>
      <c r="AU24" s="74" t="str">
        <f>IFERROR(ROUND(AU20/AU22*100,0),"")</f>
        <v/>
      </c>
      <c r="AV24" s="74" t="str">
        <f t="shared" si="16"/>
        <v/>
      </c>
      <c r="AW24" s="74" t="str">
        <f t="shared" si="16"/>
        <v/>
      </c>
      <c r="AX24" s="74" t="str">
        <f t="shared" si="16"/>
        <v/>
      </c>
      <c r="AY24" s="74" t="str">
        <f t="shared" si="16"/>
        <v/>
      </c>
      <c r="AZ24" s="74" t="str">
        <f t="shared" si="16"/>
        <v/>
      </c>
      <c r="BA24" s="74" t="str">
        <f t="shared" si="16"/>
        <v/>
      </c>
    </row>
    <row r="26" spans="2:56">
      <c r="B26" s="14" t="s">
        <v>87</v>
      </c>
    </row>
    <row r="27" spans="2:56">
      <c r="B27" s="15" t="s">
        <v>112</v>
      </c>
      <c r="AC27" s="14" t="s">
        <v>71</v>
      </c>
      <c r="AD27" s="144" t="s">
        <v>77</v>
      </c>
      <c r="AE27" s="14"/>
      <c r="AF27" s="161">
        <f>(AF20-AF21)/(O38/10)</f>
        <v>-1.2765957446808542</v>
      </c>
      <c r="AG27" s="14"/>
      <c r="AH27" s="88">
        <f>(AH20-AH21)/(P38/10)</f>
        <v>0.10989010989011143</v>
      </c>
      <c r="AI27" s="14"/>
      <c r="AJ27" s="88">
        <f>(AJ20-AJ21)/(Q38/10)</f>
        <v>-0.23529411764706218</v>
      </c>
      <c r="AK27" s="14"/>
      <c r="AL27" s="88">
        <f>(AL20-AL21)/(R38/10)</f>
        <v>-1.7460317460317492</v>
      </c>
      <c r="AM27" s="14"/>
      <c r="AN27" s="88">
        <f>(AN20-AN21)/(S38/10)</f>
        <v>-0.48780487804878725</v>
      </c>
      <c r="AO27" s="14"/>
      <c r="AP27" s="88" t="e">
        <f>(AP20-AP21)/(T38/10)</f>
        <v>#VALUE!</v>
      </c>
      <c r="AQ27" s="14"/>
      <c r="AR27" s="88" t="e">
        <f>(AR20-AR21)/(U38/10)</f>
        <v>#VALUE!</v>
      </c>
      <c r="AS27" s="14"/>
      <c r="AT27" s="88" t="e">
        <f>(AT20-AT21)/(V38/10)</f>
        <v>#VALUE!</v>
      </c>
      <c r="AU27" s="14"/>
      <c r="AV27" s="88" t="e">
        <f>(AV20-AV21)/(W38/10)</f>
        <v>#VALUE!</v>
      </c>
      <c r="AW27" s="14"/>
      <c r="AX27" s="88" t="e">
        <f>(AX20-AX21)/(X38/10)</f>
        <v>#VALUE!</v>
      </c>
      <c r="AY27" s="156"/>
      <c r="AZ27" s="153" t="e">
        <f>(AZ20-AZ21)/(Y38/10)</f>
        <v>#VALUE!</v>
      </c>
      <c r="BB27" s="14"/>
      <c r="BD27" s="14"/>
    </row>
    <row r="28" spans="2:56" ht="13.5" customHeight="1">
      <c r="B28" s="15" t="s">
        <v>114</v>
      </c>
      <c r="AC28" s="14" t="s">
        <v>72</v>
      </c>
      <c r="AD28" s="144" t="s">
        <v>77</v>
      </c>
      <c r="AE28" s="14"/>
      <c r="AF28" s="14">
        <f>(AF20-AF22)/(O39/10)</f>
        <v>0.4210526315789459</v>
      </c>
      <c r="AG28" s="14"/>
      <c r="AH28" s="88">
        <f>(AH20-AH22)/(P39/10)</f>
        <v>1.3684210526315834</v>
      </c>
      <c r="AI28" s="14"/>
      <c r="AJ28" s="88">
        <f>(AJ20-AJ22)/(Q39/10)</f>
        <v>1.1764705882352942</v>
      </c>
      <c r="AK28" s="14"/>
      <c r="AL28" s="88">
        <f>(AL20-AL22)/(R39/10)</f>
        <v>-0.30303030303030726</v>
      </c>
      <c r="AM28" s="14"/>
      <c r="AN28" s="88">
        <f>(AN20-AN22)/(S39/10)</f>
        <v>0.21276595744679627</v>
      </c>
      <c r="AO28" s="14"/>
      <c r="AP28" s="88" t="e">
        <f>(AP20-AP22)/(T39/10)</f>
        <v>#VALUE!</v>
      </c>
      <c r="AQ28" s="14"/>
      <c r="AR28" s="88" t="e">
        <f>(AR20-AR22)/(U39/10)</f>
        <v>#VALUE!</v>
      </c>
      <c r="AS28" s="14"/>
      <c r="AT28" s="88" t="e">
        <f>(AT20-AT22)/(V39/10)</f>
        <v>#VALUE!</v>
      </c>
      <c r="AU28" s="14"/>
      <c r="AV28" s="88" t="e">
        <f>(AV20-AV22)/(W39/10)</f>
        <v>#VALUE!</v>
      </c>
      <c r="AW28" s="14"/>
      <c r="AX28" s="88" t="e">
        <f>(AX20-AX22)/(X39/10)</f>
        <v>#VALUE!</v>
      </c>
      <c r="AY28" s="156"/>
      <c r="AZ28" s="153" t="e">
        <f>(AZ20-AZ22)/(Y39/10)</f>
        <v>#VALUE!</v>
      </c>
      <c r="BB28" s="14"/>
      <c r="BD28" s="14"/>
    </row>
    <row r="29" spans="2:56" ht="13.5" customHeight="1">
      <c r="B29" s="15" t="s">
        <v>113</v>
      </c>
      <c r="AC29" s="14"/>
      <c r="AD29" s="144"/>
      <c r="AE29" s="14"/>
      <c r="AF29" s="88"/>
      <c r="AG29" s="14"/>
      <c r="AH29" s="88"/>
      <c r="AI29" s="14"/>
      <c r="AJ29" s="88"/>
      <c r="AK29" s="14"/>
      <c r="AL29" s="88"/>
      <c r="AM29" s="14"/>
      <c r="AN29" s="88"/>
      <c r="AO29" s="14"/>
      <c r="AP29" s="88"/>
      <c r="AQ29" s="14"/>
      <c r="AR29" s="88"/>
      <c r="AS29" s="14"/>
      <c r="AT29" s="88"/>
      <c r="AU29" s="14"/>
      <c r="AV29" s="88"/>
      <c r="AW29" s="14"/>
      <c r="AX29" s="88"/>
      <c r="AY29" s="156"/>
      <c r="AZ29" s="153"/>
      <c r="BB29" s="14"/>
      <c r="BD29" s="14"/>
    </row>
    <row r="30" spans="2:56" ht="13.5" customHeight="1">
      <c r="AC30" s="14"/>
      <c r="AD30" s="144"/>
      <c r="AE30" s="14"/>
      <c r="AF30" s="88"/>
      <c r="AG30" s="14"/>
      <c r="AH30" s="88"/>
      <c r="AI30" s="14"/>
      <c r="AJ30" s="88"/>
      <c r="AK30" s="14"/>
      <c r="AL30" s="88"/>
      <c r="AM30" s="14"/>
      <c r="AN30" s="88"/>
      <c r="AO30" s="14"/>
      <c r="AP30" s="88"/>
      <c r="AQ30" s="14"/>
      <c r="AR30" s="88"/>
      <c r="AS30" s="14"/>
      <c r="AT30" s="88"/>
      <c r="AU30" s="14"/>
      <c r="AV30" s="88"/>
      <c r="AW30" s="14"/>
      <c r="AX30" s="88"/>
      <c r="AY30" s="156"/>
      <c r="AZ30" s="153"/>
      <c r="BB30" s="14"/>
      <c r="BD30" s="14"/>
    </row>
    <row r="31" spans="2:56" ht="13.5" customHeight="1">
      <c r="B31" s="15" t="s">
        <v>96</v>
      </c>
      <c r="AH31" s="77"/>
      <c r="AN31" s="77"/>
      <c r="AV31" s="77"/>
    </row>
    <row r="32" spans="2:56" ht="13.5" customHeight="1">
      <c r="B32" s="15" t="s">
        <v>95</v>
      </c>
    </row>
    <row r="33" spans="2:33" ht="13.5" customHeight="1">
      <c r="B33" s="15"/>
      <c r="C33" s="166"/>
      <c r="D33" s="166"/>
      <c r="E33" s="166"/>
      <c r="F33" s="166"/>
      <c r="G33" s="166"/>
      <c r="H33" s="166"/>
      <c r="I33" s="166"/>
      <c r="J33" s="166"/>
    </row>
    <row r="34" spans="2:33" ht="13.5" customHeight="1"/>
    <row r="35" spans="2:33" ht="13.5" customHeight="1">
      <c r="N35" s="54"/>
      <c r="O35" s="110" t="s">
        <v>14</v>
      </c>
      <c r="P35" s="111" t="s">
        <v>15</v>
      </c>
      <c r="Q35" s="111" t="s">
        <v>16</v>
      </c>
      <c r="R35" s="111" t="s">
        <v>17</v>
      </c>
      <c r="S35" s="111" t="s">
        <v>18</v>
      </c>
      <c r="T35" s="111" t="s">
        <v>19</v>
      </c>
      <c r="U35" s="111" t="s">
        <v>20</v>
      </c>
      <c r="V35" s="111" t="s">
        <v>51</v>
      </c>
      <c r="W35" s="111" t="s">
        <v>52</v>
      </c>
      <c r="X35" s="111" t="s">
        <v>53</v>
      </c>
      <c r="Y35" s="112" t="s">
        <v>54</v>
      </c>
    </row>
    <row r="36" spans="2:33" ht="13.5" customHeight="1">
      <c r="N36" s="55"/>
      <c r="O36" s="113" t="s">
        <v>21</v>
      </c>
      <c r="P36" s="113" t="s">
        <v>22</v>
      </c>
      <c r="Q36" s="113" t="s">
        <v>23</v>
      </c>
      <c r="R36" s="113" t="s">
        <v>24</v>
      </c>
      <c r="S36" s="113" t="s">
        <v>25</v>
      </c>
      <c r="T36" s="113" t="s">
        <v>26</v>
      </c>
      <c r="U36" s="113" t="s">
        <v>27</v>
      </c>
      <c r="V36" s="113" t="s">
        <v>28</v>
      </c>
      <c r="W36" s="113" t="s">
        <v>58</v>
      </c>
      <c r="X36" s="113" t="s">
        <v>59</v>
      </c>
      <c r="Y36" s="113" t="s">
        <v>60</v>
      </c>
      <c r="AC36" s="144" t="s">
        <v>78</v>
      </c>
      <c r="AD36" s="149"/>
    </row>
    <row r="37" spans="2:33" ht="13.5" customHeight="1">
      <c r="N37" s="114" t="s">
        <v>68</v>
      </c>
      <c r="O37" s="132">
        <f>AF20-AD20</f>
        <v>9.5999999999999979</v>
      </c>
      <c r="P37" s="132">
        <f>AH20-AF20</f>
        <v>10.400000000000006</v>
      </c>
      <c r="Q37" s="132">
        <f>AJ20-AH20</f>
        <v>8.1999999999999957</v>
      </c>
      <c r="R37" s="132">
        <f>AL20-AJ20</f>
        <v>5.3999999999999986</v>
      </c>
      <c r="S37" s="132">
        <f>AN20-AL20</f>
        <v>5</v>
      </c>
      <c r="T37" s="132"/>
      <c r="U37" s="132"/>
      <c r="V37" s="132"/>
      <c r="W37" s="132"/>
      <c r="X37" s="132"/>
      <c r="Y37" s="132"/>
    </row>
    <row r="38" spans="2:33" ht="13.5" customHeight="1">
      <c r="N38" s="114" t="s">
        <v>69</v>
      </c>
      <c r="O38" s="132">
        <f>AF21-AD21</f>
        <v>9.3999999999999986</v>
      </c>
      <c r="P38" s="132">
        <f>AH21-AF21</f>
        <v>9.1000000000000014</v>
      </c>
      <c r="Q38" s="132">
        <f>AJ21-AH21</f>
        <v>8.5</v>
      </c>
      <c r="R38" s="132">
        <f>AL21-AJ21</f>
        <v>6.2999999999999972</v>
      </c>
      <c r="S38" s="132">
        <f>AN21-AL21</f>
        <v>4.1000000000000014</v>
      </c>
      <c r="T38" s="132">
        <f>AP21-AN21</f>
        <v>3.5</v>
      </c>
      <c r="U38" s="132">
        <f>AR21-AP21</f>
        <v>3.9000000000000057</v>
      </c>
      <c r="V38" s="132">
        <f>AT21-AR21</f>
        <v>7.3999999999999915</v>
      </c>
      <c r="W38" s="132">
        <f>AV21-AT21</f>
        <v>6.4000000000000057</v>
      </c>
      <c r="X38" s="132">
        <f>AX21-AV21</f>
        <v>6.7000000000000028</v>
      </c>
      <c r="Y38" s="132">
        <f>AZ21-AX21</f>
        <v>4.7999999999999972</v>
      </c>
    </row>
    <row r="39" spans="2:33" ht="13.5" customHeight="1">
      <c r="N39" s="114" t="s">
        <v>35</v>
      </c>
      <c r="O39" s="132">
        <f>AF22-AD22</f>
        <v>9.5</v>
      </c>
      <c r="P39" s="132">
        <f>AH22-AF22</f>
        <v>9.5</v>
      </c>
      <c r="Q39" s="132">
        <f>AJ22-AH22</f>
        <v>8.5</v>
      </c>
      <c r="R39" s="132">
        <f>AL22-AJ22</f>
        <v>6.6000000000000014</v>
      </c>
      <c r="S39" s="132">
        <f>AN22-AL22</f>
        <v>4.7000000000000028</v>
      </c>
      <c r="T39" s="132">
        <f>AP22-AN22</f>
        <v>3.3999999999999915</v>
      </c>
      <c r="U39" s="132">
        <f>AR22-AP22</f>
        <v>3.8000000000000114</v>
      </c>
      <c r="V39" s="132">
        <f>AT22-AR22</f>
        <v>7.5999999999999943</v>
      </c>
      <c r="W39" s="132">
        <f>AV22-AT22</f>
        <v>7.7999999999999972</v>
      </c>
      <c r="X39" s="132">
        <f>AX22-AV22</f>
        <v>6</v>
      </c>
      <c r="Y39" s="132">
        <f>AZ22-AX22</f>
        <v>4.1000000000000085</v>
      </c>
    </row>
    <row r="40" spans="2:33" ht="13.5" customHeight="1">
      <c r="N40" s="122" t="s">
        <v>73</v>
      </c>
      <c r="O40" s="150">
        <f>O37/O38*100</f>
        <v>102.12765957446808</v>
      </c>
      <c r="P40" s="150">
        <f>P37/P38*100</f>
        <v>114.28571428571432</v>
      </c>
      <c r="Q40" s="150">
        <f t="shared" ref="Q40:Y40" si="17">Q37/Q38*100</f>
        <v>96.470588235294059</v>
      </c>
      <c r="R40" s="150">
        <f t="shared" si="17"/>
        <v>85.714285714285737</v>
      </c>
      <c r="S40" s="150">
        <f>S37/S38*100</f>
        <v>121.95121951219508</v>
      </c>
      <c r="T40" s="150">
        <f>T37/T38*100</f>
        <v>0</v>
      </c>
      <c r="U40" s="150">
        <f t="shared" si="17"/>
        <v>0</v>
      </c>
      <c r="V40" s="150">
        <f t="shared" si="17"/>
        <v>0</v>
      </c>
      <c r="W40" s="150">
        <f t="shared" si="17"/>
        <v>0</v>
      </c>
      <c r="X40" s="150">
        <f t="shared" si="17"/>
        <v>0</v>
      </c>
      <c r="Y40" s="150">
        <f t="shared" si="17"/>
        <v>0</v>
      </c>
    </row>
    <row r="41" spans="2:33" ht="13.5" customHeight="1">
      <c r="N41" s="122" t="s">
        <v>74</v>
      </c>
      <c r="O41" s="150">
        <f>O37/O39*100</f>
        <v>101.05263157894736</v>
      </c>
      <c r="P41" s="150">
        <f t="shared" ref="P41:Y41" si="18">P37/P39*100</f>
        <v>109.47368421052637</v>
      </c>
      <c r="Q41" s="150">
        <f t="shared" si="18"/>
        <v>96.470588235294059</v>
      </c>
      <c r="R41" s="150">
        <f t="shared" si="18"/>
        <v>81.818181818181785</v>
      </c>
      <c r="S41" s="150">
        <f>S37/S39*100</f>
        <v>106.38297872340419</v>
      </c>
      <c r="T41" s="150">
        <f>T37/T39*100</f>
        <v>0</v>
      </c>
      <c r="U41" s="150">
        <f t="shared" si="18"/>
        <v>0</v>
      </c>
      <c r="V41" s="150">
        <f t="shared" si="18"/>
        <v>0</v>
      </c>
      <c r="W41" s="150">
        <f t="shared" si="18"/>
        <v>0</v>
      </c>
      <c r="X41" s="150">
        <f t="shared" si="18"/>
        <v>0</v>
      </c>
      <c r="Y41" s="150">
        <f t="shared" si="18"/>
        <v>0</v>
      </c>
    </row>
    <row r="42" spans="2:33" ht="13.5" customHeight="1">
      <c r="N42" s="19"/>
      <c r="R42" s="17"/>
    </row>
    <row r="43" spans="2:33" ht="13.5" customHeight="1">
      <c r="N43" s="19"/>
      <c r="Q43" s="58"/>
      <c r="R43" s="58"/>
      <c r="S43" s="58"/>
      <c r="T43" s="58"/>
      <c r="U43" s="58"/>
    </row>
    <row r="44" spans="2:33" ht="13.5" customHeight="1">
      <c r="N44" s="21"/>
      <c r="O44" s="19"/>
      <c r="Q44" s="252" t="s">
        <v>33</v>
      </c>
      <c r="R44" s="252"/>
      <c r="S44" s="84"/>
      <c r="T44" s="84" t="s">
        <v>119</v>
      </c>
      <c r="U44" s="28"/>
      <c r="V44" s="28"/>
      <c r="W44" s="25"/>
      <c r="AA44" s="2"/>
      <c r="AB44" s="87"/>
    </row>
    <row r="45" spans="2:33" ht="13.5" customHeight="1">
      <c r="N45" s="22"/>
      <c r="O45" s="21"/>
      <c r="Q45" s="20"/>
      <c r="R45" s="20"/>
      <c r="S45" s="20"/>
      <c r="T45" s="14"/>
      <c r="V45" s="14"/>
      <c r="AF45" s="30"/>
    </row>
    <row r="46" spans="2:33" ht="13.5" customHeight="1">
      <c r="N46" s="22"/>
      <c r="O46" s="22"/>
      <c r="Q46" s="252" t="s">
        <v>34</v>
      </c>
      <c r="R46" s="252"/>
      <c r="S46" s="84"/>
      <c r="T46" s="84" t="s">
        <v>118</v>
      </c>
      <c r="U46" s="28"/>
      <c r="V46" s="28"/>
      <c r="W46" s="25"/>
      <c r="AA46" s="2"/>
      <c r="AB46" s="87"/>
    </row>
    <row r="47" spans="2:33" ht="13.5" customHeight="1">
      <c r="AF47" s="30"/>
      <c r="AG47" s="30"/>
    </row>
    <row r="48" spans="2:33" ht="13.5" customHeight="1">
      <c r="R48" s="246"/>
      <c r="S48" s="246"/>
      <c r="T48" s="246"/>
      <c r="U48" s="246"/>
      <c r="AF48" s="31"/>
      <c r="AG48" s="32"/>
    </row>
    <row r="49" spans="1:33" ht="13.5" customHeight="1">
      <c r="A49" s="14"/>
      <c r="AF49" s="22"/>
      <c r="AG49" s="22"/>
    </row>
    <row r="50" spans="1:33" ht="13.5" customHeight="1">
      <c r="AF50" s="22"/>
      <c r="AG50" s="22"/>
    </row>
    <row r="51" spans="1:33" ht="13.5" customHeight="1"/>
    <row r="52" spans="1:33" ht="13.5" customHeight="1"/>
    <row r="53" spans="1:33" ht="13.5" customHeight="1"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33" ht="13.5" customHeight="1"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pans="1:33">
      <c r="AD55" s="18"/>
      <c r="AE55" s="30"/>
    </row>
    <row r="56" spans="1:33">
      <c r="AC56" s="18"/>
      <c r="AD56" s="31"/>
    </row>
    <row r="57" spans="1:33" ht="14.4">
      <c r="AC57" s="2"/>
      <c r="AD57" s="22"/>
    </row>
    <row r="58" spans="1:33" ht="14.4">
      <c r="AC58" s="2"/>
      <c r="AD58" s="22"/>
    </row>
    <row r="61" spans="1:33" ht="14.4">
      <c r="A61" s="19"/>
      <c r="B61" s="19"/>
      <c r="F61" s="247"/>
      <c r="G61" s="247"/>
      <c r="H61" s="20"/>
      <c r="I61" s="247"/>
      <c r="J61" s="247"/>
      <c r="K61" s="247"/>
    </row>
    <row r="62" spans="1:33" ht="14.4">
      <c r="A62" s="21"/>
      <c r="B62" s="19"/>
      <c r="F62" s="20"/>
      <c r="G62" s="20"/>
      <c r="H62" s="20"/>
      <c r="I62" s="20"/>
      <c r="J62" s="14"/>
      <c r="K62" s="14"/>
    </row>
    <row r="63" spans="1:33" ht="14.4">
      <c r="A63" s="22"/>
      <c r="B63" s="21"/>
      <c r="F63" s="247"/>
      <c r="G63" s="247"/>
      <c r="H63" s="20"/>
      <c r="I63" s="247"/>
      <c r="J63" s="247"/>
      <c r="K63" s="247"/>
    </row>
    <row r="64" spans="1:33" ht="14.4">
      <c r="A64" s="21"/>
      <c r="B64" s="19"/>
      <c r="F64" s="247"/>
      <c r="G64" s="247"/>
      <c r="H64" s="20"/>
      <c r="I64" s="247"/>
      <c r="J64" s="247"/>
      <c r="K64" s="247"/>
    </row>
    <row r="65" spans="1:2" ht="14.4">
      <c r="A65" s="22"/>
      <c r="B65" s="21"/>
    </row>
    <row r="66" spans="1:2" ht="14.4">
      <c r="A66" s="22"/>
      <c r="B66" s="22"/>
    </row>
    <row r="67" spans="1:2" ht="14.4">
      <c r="A67" s="19"/>
      <c r="B67" s="22"/>
    </row>
    <row r="68" spans="1:2">
      <c r="A68" s="19"/>
      <c r="B68" s="19"/>
    </row>
    <row r="69" spans="1:2">
      <c r="A69" s="21"/>
      <c r="B69" s="19"/>
    </row>
    <row r="70" spans="1:2" ht="14.4">
      <c r="A70" s="23"/>
      <c r="B70" s="21"/>
    </row>
    <row r="71" spans="1:2" ht="14.4">
      <c r="A71" s="22"/>
      <c r="B71" s="22"/>
    </row>
    <row r="72" spans="1:2" ht="14.4">
      <c r="A72" s="19"/>
      <c r="B72" s="22"/>
    </row>
    <row r="73" spans="1:2">
      <c r="A73" s="19"/>
      <c r="B73" s="19"/>
    </row>
    <row r="74" spans="1:2">
      <c r="A74" s="21"/>
      <c r="B74" s="19"/>
    </row>
    <row r="75" spans="1:2" ht="14.4">
      <c r="A75" s="22"/>
      <c r="B75" s="21"/>
    </row>
    <row r="76" spans="1:2" ht="14.4">
      <c r="A76" s="22"/>
      <c r="B76" s="23"/>
    </row>
    <row r="77" spans="1:2" ht="14.4">
      <c r="A77" s="19"/>
      <c r="B77" s="22"/>
    </row>
    <row r="78" spans="1:2">
      <c r="A78" s="19"/>
      <c r="B78" s="19"/>
    </row>
    <row r="79" spans="1:2">
      <c r="B79" s="19"/>
    </row>
    <row r="80" spans="1:2">
      <c r="B80" s="21"/>
    </row>
    <row r="81" spans="2:2" ht="14.4">
      <c r="B81" s="22"/>
    </row>
    <row r="82" spans="2:2" ht="14.4">
      <c r="B82" s="22"/>
    </row>
    <row r="83" spans="2:2">
      <c r="B83" s="19"/>
    </row>
    <row r="84" spans="2:2">
      <c r="B84" s="19"/>
    </row>
  </sheetData>
  <mergeCells count="11">
    <mergeCell ref="B1:K1"/>
    <mergeCell ref="J3:K3"/>
    <mergeCell ref="Q44:R44"/>
    <mergeCell ref="Q46:R46"/>
    <mergeCell ref="R48:U48"/>
    <mergeCell ref="F64:G64"/>
    <mergeCell ref="I64:K64"/>
    <mergeCell ref="F61:G61"/>
    <mergeCell ref="I61:K61"/>
    <mergeCell ref="F63:G63"/>
    <mergeCell ref="I63:K63"/>
  </mergeCells>
  <phoneticPr fontId="12"/>
  <printOptions horizontalCentered="1"/>
  <pageMargins left="0.55118110236220474" right="0.19685039370078741" top="0.78740157480314965" bottom="0.59055118110236227" header="0.51181102362204722" footer="0.51181102362204722"/>
  <pageSetup paperSize="9" orientation="portrait" r:id="rId1"/>
  <headerFooter alignWithMargins="0"/>
  <colBreaks count="2" manualBreakCount="2">
    <brk id="12" max="63" man="1"/>
    <brk id="32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K33" sqref="K33"/>
    </sheetView>
  </sheetViews>
  <sheetFormatPr defaultColWidth="9" defaultRowHeight="13.2"/>
  <sheetData/>
  <phoneticPr fontId="1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69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2"/>
  <cols>
    <col min="1" max="1" width="2.33203125" customWidth="1"/>
    <col min="2" max="2" width="8" customWidth="1"/>
    <col min="3" max="3" width="8.109375" customWidth="1"/>
    <col min="4" max="9" width="8.6640625" customWidth="1"/>
    <col min="10" max="10" width="14.88671875" customWidth="1"/>
    <col min="11" max="11" width="2.44140625" customWidth="1"/>
    <col min="12" max="12" width="1" customWidth="1"/>
    <col min="13" max="13" width="8.109375" customWidth="1"/>
    <col min="14" max="24" width="4.44140625" customWidth="1"/>
    <col min="25" max="25" width="2.33203125" customWidth="1"/>
    <col min="26" max="26" width="4.6640625" customWidth="1"/>
    <col min="27" max="27" width="8.44140625" style="1" customWidth="1"/>
    <col min="28" max="28" width="10.88671875" style="1" customWidth="1"/>
    <col min="29" max="52" width="8.33203125" customWidth="1"/>
  </cols>
  <sheetData>
    <row r="1" spans="1:52">
      <c r="A1" s="1"/>
      <c r="B1" s="248" t="s">
        <v>75</v>
      </c>
      <c r="C1" s="248"/>
      <c r="D1" s="248"/>
      <c r="E1" s="248"/>
      <c r="F1" s="248"/>
      <c r="G1" s="248"/>
      <c r="H1" s="248"/>
      <c r="I1" s="248"/>
      <c r="J1" s="248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>
      <c r="A3" s="1"/>
      <c r="B3" s="3"/>
      <c r="C3" s="4"/>
      <c r="D3" s="90" t="s">
        <v>0</v>
      </c>
      <c r="E3" s="27"/>
      <c r="F3" s="90" t="s">
        <v>1</v>
      </c>
      <c r="G3" s="27"/>
      <c r="H3" s="90" t="s">
        <v>2</v>
      </c>
      <c r="I3" s="27"/>
      <c r="J3" s="123" t="s">
        <v>9</v>
      </c>
      <c r="K3" s="1"/>
      <c r="L3" s="1"/>
      <c r="Z3" s="1"/>
      <c r="AA3" s="3"/>
      <c r="AB3" s="26"/>
      <c r="AC3" s="90" t="s">
        <v>0</v>
      </c>
      <c r="AD3" s="27"/>
      <c r="AE3" s="90" t="s">
        <v>1</v>
      </c>
      <c r="AF3" s="27"/>
      <c r="AG3" s="90" t="s">
        <v>2</v>
      </c>
      <c r="AH3" s="27"/>
      <c r="AI3" s="90" t="s">
        <v>3</v>
      </c>
      <c r="AJ3" s="27"/>
      <c r="AK3" s="90" t="s">
        <v>4</v>
      </c>
      <c r="AL3" s="27"/>
      <c r="AM3" s="90" t="s">
        <v>5</v>
      </c>
      <c r="AN3" s="27"/>
      <c r="AO3" s="90" t="s">
        <v>6</v>
      </c>
      <c r="AP3" s="27"/>
      <c r="AQ3" s="90" t="s">
        <v>7</v>
      </c>
      <c r="AR3" s="27"/>
      <c r="AS3" s="90" t="s">
        <v>8</v>
      </c>
      <c r="AT3" s="27"/>
      <c r="AU3" s="90" t="s">
        <v>40</v>
      </c>
      <c r="AV3" s="27"/>
      <c r="AW3" s="90" t="s">
        <v>41</v>
      </c>
      <c r="AX3" s="27"/>
      <c r="AY3" s="90" t="s">
        <v>42</v>
      </c>
      <c r="AZ3" s="33"/>
    </row>
    <row r="4" spans="1:52">
      <c r="A4" s="1"/>
      <c r="B4" s="5"/>
      <c r="C4" s="6"/>
      <c r="D4" s="91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4" t="s">
        <v>44</v>
      </c>
      <c r="J4" s="124"/>
      <c r="K4" s="1"/>
      <c r="L4" s="1"/>
      <c r="Z4" s="1"/>
      <c r="AA4" s="5"/>
      <c r="AB4" s="29"/>
      <c r="AC4" s="91" t="s">
        <v>43</v>
      </c>
      <c r="AD4" s="92" t="s">
        <v>44</v>
      </c>
      <c r="AE4" s="93" t="s">
        <v>43</v>
      </c>
      <c r="AF4" s="91" t="s">
        <v>44</v>
      </c>
      <c r="AG4" s="92" t="s">
        <v>43</v>
      </c>
      <c r="AH4" s="104" t="s">
        <v>44</v>
      </c>
      <c r="AI4" s="91" t="s">
        <v>43</v>
      </c>
      <c r="AJ4" s="92" t="s">
        <v>44</v>
      </c>
      <c r="AK4" s="92" t="s">
        <v>43</v>
      </c>
      <c r="AL4" s="104" t="s">
        <v>44</v>
      </c>
      <c r="AM4" s="91" t="s">
        <v>43</v>
      </c>
      <c r="AN4" s="92" t="s">
        <v>44</v>
      </c>
      <c r="AO4" s="92" t="s">
        <v>43</v>
      </c>
      <c r="AP4" s="103" t="s">
        <v>44</v>
      </c>
      <c r="AQ4" s="93" t="s">
        <v>43</v>
      </c>
      <c r="AR4" s="91" t="s">
        <v>44</v>
      </c>
      <c r="AS4" s="92" t="s">
        <v>43</v>
      </c>
      <c r="AT4" s="104" t="s">
        <v>44</v>
      </c>
      <c r="AU4" s="93" t="s">
        <v>43</v>
      </c>
      <c r="AV4" s="92" t="s">
        <v>44</v>
      </c>
      <c r="AW4" s="93" t="s">
        <v>43</v>
      </c>
      <c r="AX4" s="91" t="s">
        <v>44</v>
      </c>
      <c r="AY4" s="92" t="s">
        <v>43</v>
      </c>
      <c r="AZ4" s="103" t="s">
        <v>44</v>
      </c>
    </row>
    <row r="5" spans="1:52" ht="14.4">
      <c r="A5" s="1"/>
      <c r="B5" s="34"/>
      <c r="C5" s="97" t="s">
        <v>45</v>
      </c>
      <c r="D5" s="35"/>
      <c r="E5" s="36"/>
      <c r="F5" s="35"/>
      <c r="G5" s="36"/>
      <c r="H5" s="36"/>
      <c r="I5" s="62"/>
      <c r="J5" s="125"/>
      <c r="Z5" s="1"/>
      <c r="AA5" s="34"/>
      <c r="AB5" s="97" t="s">
        <v>45</v>
      </c>
      <c r="AC5" s="35"/>
      <c r="AD5" s="36"/>
      <c r="AE5" s="35"/>
      <c r="AF5" s="36"/>
      <c r="AG5" s="36"/>
      <c r="AH5" s="50"/>
      <c r="AI5" s="35"/>
      <c r="AJ5" s="36"/>
      <c r="AK5" s="36"/>
      <c r="AL5" s="50"/>
      <c r="AM5" s="35"/>
      <c r="AN5" s="36"/>
      <c r="AO5" s="36"/>
      <c r="AP5" s="50"/>
      <c r="AQ5" s="35"/>
      <c r="AR5" s="36"/>
      <c r="AS5" s="36"/>
      <c r="AT5" s="62"/>
      <c r="AU5" s="35"/>
      <c r="AV5" s="36"/>
      <c r="AW5" s="35"/>
      <c r="AX5" s="36"/>
      <c r="AY5" s="36"/>
      <c r="AZ5" s="50"/>
    </row>
    <row r="6" spans="1:52" ht="14.4">
      <c r="A6" s="1"/>
      <c r="B6" s="34"/>
      <c r="C6" s="95" t="s">
        <v>46</v>
      </c>
      <c r="D6" s="37" t="s">
        <v>10</v>
      </c>
      <c r="E6" s="37" t="s">
        <v>10</v>
      </c>
      <c r="F6" s="37" t="s">
        <v>10</v>
      </c>
      <c r="G6" s="37" t="s">
        <v>10</v>
      </c>
      <c r="H6" s="37" t="s">
        <v>10</v>
      </c>
      <c r="I6" s="37" t="s">
        <v>10</v>
      </c>
      <c r="J6" s="126"/>
      <c r="Z6" s="1"/>
      <c r="AA6" s="34"/>
      <c r="AB6" s="95" t="s">
        <v>46</v>
      </c>
      <c r="AC6" s="37" t="s">
        <v>10</v>
      </c>
      <c r="AD6" s="37" t="s">
        <v>10</v>
      </c>
      <c r="AE6" s="37" t="s">
        <v>10</v>
      </c>
      <c r="AF6" s="37" t="s">
        <v>10</v>
      </c>
      <c r="AG6" s="37" t="s">
        <v>10</v>
      </c>
      <c r="AH6" s="37" t="s">
        <v>10</v>
      </c>
      <c r="AI6" s="37" t="s">
        <v>10</v>
      </c>
      <c r="AJ6" s="37" t="s">
        <v>10</v>
      </c>
      <c r="AK6" s="37" t="s">
        <v>10</v>
      </c>
      <c r="AL6" s="37" t="s">
        <v>10</v>
      </c>
      <c r="AM6" s="37" t="s">
        <v>10</v>
      </c>
      <c r="AN6" s="37" t="s">
        <v>10</v>
      </c>
      <c r="AO6" s="37" t="s">
        <v>10</v>
      </c>
      <c r="AP6" s="37" t="s">
        <v>10</v>
      </c>
      <c r="AQ6" s="37" t="s">
        <v>10</v>
      </c>
      <c r="AR6" s="37" t="s">
        <v>10</v>
      </c>
      <c r="AS6" s="37" t="s">
        <v>10</v>
      </c>
      <c r="AT6" s="37" t="s">
        <v>10</v>
      </c>
      <c r="AU6" s="37" t="s">
        <v>10</v>
      </c>
      <c r="AV6" s="37" t="s">
        <v>10</v>
      </c>
      <c r="AW6" s="37" t="s">
        <v>10</v>
      </c>
      <c r="AX6" s="37" t="s">
        <v>10</v>
      </c>
      <c r="AY6" s="37" t="s">
        <v>10</v>
      </c>
      <c r="AZ6" s="40" t="s">
        <v>10</v>
      </c>
    </row>
    <row r="7" spans="1:52" ht="14.4">
      <c r="A7" s="1"/>
      <c r="B7" s="38" t="s">
        <v>50</v>
      </c>
      <c r="C7" s="98" t="s">
        <v>48</v>
      </c>
      <c r="D7" s="118" t="s">
        <v>10</v>
      </c>
      <c r="E7" s="118" t="s">
        <v>10</v>
      </c>
      <c r="F7" s="118" t="s">
        <v>10</v>
      </c>
      <c r="G7" s="118" t="s">
        <v>10</v>
      </c>
      <c r="H7" s="118" t="s">
        <v>10</v>
      </c>
      <c r="I7" s="118" t="s">
        <v>10</v>
      </c>
      <c r="J7" s="127"/>
      <c r="Z7" s="1"/>
      <c r="AA7" s="38" t="s">
        <v>50</v>
      </c>
      <c r="AB7" s="98" t="s">
        <v>48</v>
      </c>
      <c r="AC7" s="118" t="s">
        <v>10</v>
      </c>
      <c r="AD7" s="118" t="s">
        <v>10</v>
      </c>
      <c r="AE7" s="118" t="s">
        <v>10</v>
      </c>
      <c r="AF7" s="118" t="s">
        <v>10</v>
      </c>
      <c r="AG7" s="118" t="s">
        <v>10</v>
      </c>
      <c r="AH7" s="118" t="s">
        <v>10</v>
      </c>
      <c r="AI7" s="118" t="s">
        <v>10</v>
      </c>
      <c r="AJ7" s="118" t="s">
        <v>10</v>
      </c>
      <c r="AK7" s="118" t="s">
        <v>10</v>
      </c>
      <c r="AL7" s="118" t="s">
        <v>10</v>
      </c>
      <c r="AM7" s="118" t="s">
        <v>10</v>
      </c>
      <c r="AN7" s="118" t="s">
        <v>10</v>
      </c>
      <c r="AO7" s="118" t="s">
        <v>10</v>
      </c>
      <c r="AP7" s="118" t="s">
        <v>10</v>
      </c>
      <c r="AQ7" s="118" t="s">
        <v>10</v>
      </c>
      <c r="AR7" s="118" t="s">
        <v>10</v>
      </c>
      <c r="AS7" s="118" t="s">
        <v>10</v>
      </c>
      <c r="AT7" s="118" t="s">
        <v>10</v>
      </c>
      <c r="AU7" s="118" t="s">
        <v>10</v>
      </c>
      <c r="AV7" s="118" t="s">
        <v>10</v>
      </c>
      <c r="AW7" s="118" t="s">
        <v>10</v>
      </c>
      <c r="AX7" s="118" t="s">
        <v>10</v>
      </c>
      <c r="AY7" s="118" t="s">
        <v>10</v>
      </c>
      <c r="AZ7" s="41" t="s">
        <v>10</v>
      </c>
    </row>
    <row r="8" spans="1:52">
      <c r="A8" s="1"/>
      <c r="B8" s="34"/>
      <c r="C8" s="10" t="s">
        <v>11</v>
      </c>
      <c r="D8" s="11" t="s">
        <v>10</v>
      </c>
      <c r="E8" s="11" t="s">
        <v>10</v>
      </c>
      <c r="F8" s="11" t="s">
        <v>10</v>
      </c>
      <c r="G8" s="11" t="s">
        <v>10</v>
      </c>
      <c r="H8" s="11" t="s">
        <v>10</v>
      </c>
      <c r="I8" s="11" t="s">
        <v>10</v>
      </c>
      <c r="J8" s="125"/>
      <c r="Z8" s="1"/>
      <c r="AA8" s="34"/>
      <c r="AB8" s="10" t="s">
        <v>11</v>
      </c>
      <c r="AC8" s="11" t="s">
        <v>10</v>
      </c>
      <c r="AD8" s="11" t="s">
        <v>10</v>
      </c>
      <c r="AE8" s="11" t="s">
        <v>10</v>
      </c>
      <c r="AF8" s="11" t="s">
        <v>10</v>
      </c>
      <c r="AG8" s="11" t="s">
        <v>10</v>
      </c>
      <c r="AH8" s="11" t="s">
        <v>10</v>
      </c>
      <c r="AI8" s="11" t="s">
        <v>10</v>
      </c>
      <c r="AJ8" s="11" t="s">
        <v>10</v>
      </c>
      <c r="AK8" s="11" t="s">
        <v>10</v>
      </c>
      <c r="AL8" s="11" t="s">
        <v>10</v>
      </c>
      <c r="AM8" s="11" t="s">
        <v>10</v>
      </c>
      <c r="AN8" s="11" t="s">
        <v>10</v>
      </c>
      <c r="AO8" s="11" t="s">
        <v>10</v>
      </c>
      <c r="AP8" s="11" t="s">
        <v>10</v>
      </c>
      <c r="AQ8" s="11" t="s">
        <v>10</v>
      </c>
      <c r="AR8" s="11" t="s">
        <v>10</v>
      </c>
      <c r="AS8" s="11" t="s">
        <v>10</v>
      </c>
      <c r="AT8" s="11" t="s">
        <v>10</v>
      </c>
      <c r="AU8" s="11" t="s">
        <v>10</v>
      </c>
      <c r="AV8" s="11" t="s">
        <v>10</v>
      </c>
      <c r="AW8" s="11" t="s">
        <v>10</v>
      </c>
      <c r="AX8" s="11" t="s">
        <v>10</v>
      </c>
      <c r="AY8" s="11" t="s">
        <v>10</v>
      </c>
      <c r="AZ8" s="42" t="s">
        <v>10</v>
      </c>
    </row>
    <row r="9" spans="1:52">
      <c r="A9" s="1"/>
      <c r="B9" s="39"/>
      <c r="C9" s="13" t="s">
        <v>12</v>
      </c>
      <c r="D9" s="117" t="s">
        <v>10</v>
      </c>
      <c r="E9" s="117" t="s">
        <v>10</v>
      </c>
      <c r="F9" s="117" t="s">
        <v>10</v>
      </c>
      <c r="G9" s="117" t="s">
        <v>10</v>
      </c>
      <c r="H9" s="117" t="s">
        <v>10</v>
      </c>
      <c r="I9" s="117" t="s">
        <v>10</v>
      </c>
      <c r="J9" s="127"/>
      <c r="Z9" s="1"/>
      <c r="AA9" s="39"/>
      <c r="AB9" s="13" t="s">
        <v>12</v>
      </c>
      <c r="AC9" s="117" t="s">
        <v>10</v>
      </c>
      <c r="AD9" s="117" t="s">
        <v>10</v>
      </c>
      <c r="AE9" s="117" t="s">
        <v>10</v>
      </c>
      <c r="AF9" s="117" t="s">
        <v>10</v>
      </c>
      <c r="AG9" s="117" t="s">
        <v>10</v>
      </c>
      <c r="AH9" s="117" t="s">
        <v>10</v>
      </c>
      <c r="AI9" s="117" t="s">
        <v>10</v>
      </c>
      <c r="AJ9" s="117" t="s">
        <v>10</v>
      </c>
      <c r="AK9" s="117" t="s">
        <v>10</v>
      </c>
      <c r="AL9" s="117" t="s">
        <v>10</v>
      </c>
      <c r="AM9" s="117" t="s">
        <v>10</v>
      </c>
      <c r="AN9" s="117" t="s">
        <v>10</v>
      </c>
      <c r="AO9" s="117" t="s">
        <v>10</v>
      </c>
      <c r="AP9" s="117" t="s">
        <v>10</v>
      </c>
      <c r="AQ9" s="117" t="s">
        <v>10</v>
      </c>
      <c r="AR9" s="117" t="s">
        <v>10</v>
      </c>
      <c r="AS9" s="117" t="s">
        <v>10</v>
      </c>
      <c r="AT9" s="117" t="s">
        <v>10</v>
      </c>
      <c r="AU9" s="117" t="s">
        <v>10</v>
      </c>
      <c r="AV9" s="117" t="s">
        <v>10</v>
      </c>
      <c r="AW9" s="117" t="s">
        <v>10</v>
      </c>
      <c r="AX9" s="117" t="s">
        <v>10</v>
      </c>
      <c r="AY9" s="117" t="s">
        <v>10</v>
      </c>
      <c r="AZ9" s="43" t="s">
        <v>10</v>
      </c>
    </row>
    <row r="10" spans="1:52" ht="14.4">
      <c r="A10" s="1"/>
      <c r="B10" s="34"/>
      <c r="C10" s="97" t="s">
        <v>45</v>
      </c>
      <c r="D10" s="35"/>
      <c r="E10" s="36"/>
      <c r="F10" s="35"/>
      <c r="G10" s="36"/>
      <c r="H10" s="36"/>
      <c r="I10" s="62"/>
      <c r="J10" s="12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4"/>
      <c r="AB10" s="97" t="s">
        <v>45</v>
      </c>
      <c r="AC10" s="35"/>
      <c r="AD10" s="36"/>
      <c r="AE10" s="35"/>
      <c r="AF10" s="36"/>
      <c r="AG10" s="36"/>
      <c r="AH10" s="50"/>
      <c r="AI10" s="35"/>
      <c r="AJ10" s="36"/>
      <c r="AK10" s="36"/>
      <c r="AL10" s="50"/>
      <c r="AM10" s="35"/>
      <c r="AN10" s="36"/>
      <c r="AO10" s="36"/>
      <c r="AP10" s="50"/>
      <c r="AQ10" s="35"/>
      <c r="AR10" s="36"/>
      <c r="AS10" s="36"/>
      <c r="AT10" s="62"/>
      <c r="AU10" s="35"/>
      <c r="AV10" s="36"/>
      <c r="AW10" s="35"/>
      <c r="AX10" s="36"/>
      <c r="AY10" s="36"/>
      <c r="AZ10" s="50"/>
    </row>
    <row r="11" spans="1:52" ht="14.4">
      <c r="A11" s="1"/>
      <c r="B11" s="34"/>
      <c r="C11" s="95" t="s">
        <v>46</v>
      </c>
      <c r="D11" s="37">
        <v>26.1</v>
      </c>
      <c r="E11" s="40">
        <v>23.8</v>
      </c>
      <c r="F11" s="37">
        <v>36.1</v>
      </c>
      <c r="G11" s="40">
        <v>30.3</v>
      </c>
      <c r="H11" s="40">
        <v>46.3</v>
      </c>
      <c r="I11" s="63">
        <v>36.799999999999997</v>
      </c>
      <c r="J11" s="12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4"/>
      <c r="AB11" s="95" t="s">
        <v>46</v>
      </c>
      <c r="AC11" s="37">
        <v>26.1</v>
      </c>
      <c r="AD11" s="40">
        <v>23.8</v>
      </c>
      <c r="AE11" s="37">
        <v>36.1</v>
      </c>
      <c r="AF11" s="40">
        <v>30.3</v>
      </c>
      <c r="AG11" s="40">
        <v>46.3</v>
      </c>
      <c r="AH11" s="53">
        <v>36.799999999999997</v>
      </c>
      <c r="AI11" s="37">
        <v>54.6</v>
      </c>
      <c r="AJ11" s="40">
        <v>42.3</v>
      </c>
      <c r="AK11" s="40">
        <v>61.2</v>
      </c>
      <c r="AL11" s="53">
        <v>47.7</v>
      </c>
      <c r="AM11" s="37">
        <v>65.599999999999994</v>
      </c>
      <c r="AN11" s="40">
        <v>51.8</v>
      </c>
      <c r="AO11" s="40">
        <v>68.3</v>
      </c>
      <c r="AP11" s="53">
        <v>53.9</v>
      </c>
      <c r="AQ11" s="37">
        <v>72.2</v>
      </c>
      <c r="AR11" s="40">
        <v>56.5</v>
      </c>
      <c r="AS11" s="40">
        <v>80.5</v>
      </c>
      <c r="AT11" s="63">
        <v>60.9</v>
      </c>
      <c r="AU11" s="37">
        <v>89</v>
      </c>
      <c r="AV11" s="40">
        <v>65.900000000000006</v>
      </c>
      <c r="AW11" s="37">
        <v>94.6</v>
      </c>
      <c r="AX11" s="40">
        <v>69.599999999999994</v>
      </c>
      <c r="AY11" s="40">
        <v>98.6</v>
      </c>
      <c r="AZ11" s="53">
        <v>72.599999999999994</v>
      </c>
    </row>
    <row r="12" spans="1:52" ht="14.4">
      <c r="A12" s="1"/>
      <c r="B12" s="38" t="s">
        <v>13</v>
      </c>
      <c r="C12" s="98" t="s">
        <v>48</v>
      </c>
      <c r="D12" s="118">
        <v>26.5</v>
      </c>
      <c r="E12" s="41">
        <v>23.9</v>
      </c>
      <c r="F12" s="118">
        <v>35.5</v>
      </c>
      <c r="G12" s="41">
        <v>29.6</v>
      </c>
      <c r="H12" s="41">
        <v>44.8</v>
      </c>
      <c r="I12" s="64">
        <v>35.4</v>
      </c>
      <c r="J12" s="13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8" t="s">
        <v>13</v>
      </c>
      <c r="AB12" s="98" t="s">
        <v>48</v>
      </c>
      <c r="AC12" s="118">
        <v>26.5</v>
      </c>
      <c r="AD12" s="41">
        <v>23.9</v>
      </c>
      <c r="AE12" s="118">
        <v>35.5</v>
      </c>
      <c r="AF12" s="41">
        <v>29.6</v>
      </c>
      <c r="AG12" s="41">
        <v>44.8</v>
      </c>
      <c r="AH12" s="119">
        <v>35.4</v>
      </c>
      <c r="AI12" s="118">
        <v>53.3</v>
      </c>
      <c r="AJ12" s="41">
        <v>40.4</v>
      </c>
      <c r="AK12" s="41">
        <v>60.1</v>
      </c>
      <c r="AL12" s="119">
        <v>44.6</v>
      </c>
      <c r="AM12" s="118">
        <v>64.8</v>
      </c>
      <c r="AN12" s="41">
        <v>47.7</v>
      </c>
      <c r="AO12" s="41">
        <v>68.400000000000006</v>
      </c>
      <c r="AP12" s="119">
        <v>50.1</v>
      </c>
      <c r="AQ12" s="118">
        <v>72.2</v>
      </c>
      <c r="AR12" s="41">
        <v>52.8</v>
      </c>
      <c r="AS12" s="41">
        <v>79.099999999999994</v>
      </c>
      <c r="AT12" s="64">
        <v>56.4</v>
      </c>
      <c r="AU12" s="118">
        <v>86.6</v>
      </c>
      <c r="AV12" s="41">
        <v>60.6</v>
      </c>
      <c r="AW12" s="118">
        <v>92.4</v>
      </c>
      <c r="AX12" s="41">
        <v>64.2</v>
      </c>
      <c r="AY12" s="41">
        <v>96.2</v>
      </c>
      <c r="AZ12" s="119">
        <v>67.5</v>
      </c>
    </row>
    <row r="13" spans="1:52">
      <c r="A13" s="1"/>
      <c r="B13" s="34"/>
      <c r="C13" s="10" t="s">
        <v>11</v>
      </c>
      <c r="D13" s="11">
        <f t="shared" ref="D13:I13" si="0">ROUND(D10/D11*100,0)</f>
        <v>0</v>
      </c>
      <c r="E13" s="42">
        <f t="shared" si="0"/>
        <v>0</v>
      </c>
      <c r="F13" s="42">
        <f t="shared" si="0"/>
        <v>0</v>
      </c>
      <c r="G13" s="42">
        <f t="shared" si="0"/>
        <v>0</v>
      </c>
      <c r="H13" s="42">
        <f t="shared" si="0"/>
        <v>0</v>
      </c>
      <c r="I13" s="11">
        <f t="shared" si="0"/>
        <v>0</v>
      </c>
      <c r="J13" s="12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4"/>
      <c r="AB13" s="10" t="s">
        <v>11</v>
      </c>
      <c r="AC13" s="11">
        <f>ROUND(AC10/AC11*100,0)</f>
        <v>0</v>
      </c>
      <c r="AD13" s="42">
        <f t="shared" ref="AD13:AZ13" si="1">ROUND(AD10/AD11*100,0)</f>
        <v>0</v>
      </c>
      <c r="AE13" s="42">
        <f t="shared" si="1"/>
        <v>0</v>
      </c>
      <c r="AF13" s="42">
        <f t="shared" si="1"/>
        <v>0</v>
      </c>
      <c r="AG13" s="42">
        <f t="shared" si="1"/>
        <v>0</v>
      </c>
      <c r="AH13" s="42">
        <f t="shared" si="1"/>
        <v>0</v>
      </c>
      <c r="AI13" s="42">
        <f t="shared" si="1"/>
        <v>0</v>
      </c>
      <c r="AJ13" s="42">
        <f t="shared" si="1"/>
        <v>0</v>
      </c>
      <c r="AK13" s="42">
        <f t="shared" si="1"/>
        <v>0</v>
      </c>
      <c r="AL13" s="42">
        <f t="shared" si="1"/>
        <v>0</v>
      </c>
      <c r="AM13" s="42">
        <f t="shared" si="1"/>
        <v>0</v>
      </c>
      <c r="AN13" s="42">
        <f t="shared" si="1"/>
        <v>0</v>
      </c>
      <c r="AO13" s="42">
        <f t="shared" si="1"/>
        <v>0</v>
      </c>
      <c r="AP13" s="42">
        <f t="shared" si="1"/>
        <v>0</v>
      </c>
      <c r="AQ13" s="42">
        <f t="shared" si="1"/>
        <v>0</v>
      </c>
      <c r="AR13" s="42">
        <f t="shared" si="1"/>
        <v>0</v>
      </c>
      <c r="AS13" s="42">
        <f t="shared" si="1"/>
        <v>0</v>
      </c>
      <c r="AT13" s="42">
        <f t="shared" si="1"/>
        <v>0</v>
      </c>
      <c r="AU13" s="42">
        <f t="shared" si="1"/>
        <v>0</v>
      </c>
      <c r="AV13" s="42">
        <f t="shared" si="1"/>
        <v>0</v>
      </c>
      <c r="AW13" s="42">
        <f t="shared" si="1"/>
        <v>0</v>
      </c>
      <c r="AX13" s="42">
        <f t="shared" si="1"/>
        <v>0</v>
      </c>
      <c r="AY13" s="42">
        <f t="shared" si="1"/>
        <v>0</v>
      </c>
      <c r="AZ13" s="42">
        <f t="shared" si="1"/>
        <v>0</v>
      </c>
    </row>
    <row r="14" spans="1:52">
      <c r="A14" s="1"/>
      <c r="B14" s="39"/>
      <c r="C14" s="13" t="s">
        <v>12</v>
      </c>
      <c r="D14" s="117">
        <f t="shared" ref="D14:I14" si="2">ROUND(D10/D12*100,0)</f>
        <v>0</v>
      </c>
      <c r="E14" s="43">
        <f t="shared" si="2"/>
        <v>0</v>
      </c>
      <c r="F14" s="43">
        <f t="shared" si="2"/>
        <v>0</v>
      </c>
      <c r="G14" s="43">
        <f t="shared" si="2"/>
        <v>0</v>
      </c>
      <c r="H14" s="43">
        <f t="shared" si="2"/>
        <v>0</v>
      </c>
      <c r="I14" s="117">
        <f t="shared" si="2"/>
        <v>0</v>
      </c>
      <c r="J14" s="13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9"/>
      <c r="AB14" s="13" t="s">
        <v>12</v>
      </c>
      <c r="AC14" s="117">
        <f t="shared" ref="AC14:AZ14" si="3">ROUND(AC10/AC12*100,0)</f>
        <v>0</v>
      </c>
      <c r="AD14" s="43">
        <f t="shared" si="3"/>
        <v>0</v>
      </c>
      <c r="AE14" s="43">
        <f t="shared" si="3"/>
        <v>0</v>
      </c>
      <c r="AF14" s="43">
        <f t="shared" si="3"/>
        <v>0</v>
      </c>
      <c r="AG14" s="43">
        <f t="shared" si="3"/>
        <v>0</v>
      </c>
      <c r="AH14" s="43">
        <f t="shared" si="3"/>
        <v>0</v>
      </c>
      <c r="AI14" s="43">
        <f t="shared" si="3"/>
        <v>0</v>
      </c>
      <c r="AJ14" s="43">
        <f t="shared" si="3"/>
        <v>0</v>
      </c>
      <c r="AK14" s="43">
        <f t="shared" si="3"/>
        <v>0</v>
      </c>
      <c r="AL14" s="43">
        <f t="shared" si="3"/>
        <v>0</v>
      </c>
      <c r="AM14" s="43">
        <f t="shared" si="3"/>
        <v>0</v>
      </c>
      <c r="AN14" s="43">
        <f t="shared" si="3"/>
        <v>0</v>
      </c>
      <c r="AO14" s="43">
        <f t="shared" si="3"/>
        <v>0</v>
      </c>
      <c r="AP14" s="43">
        <f t="shared" si="3"/>
        <v>0</v>
      </c>
      <c r="AQ14" s="43">
        <f t="shared" si="3"/>
        <v>0</v>
      </c>
      <c r="AR14" s="43">
        <f t="shared" si="3"/>
        <v>0</v>
      </c>
      <c r="AS14" s="43">
        <f t="shared" si="3"/>
        <v>0</v>
      </c>
      <c r="AT14" s="43">
        <f t="shared" si="3"/>
        <v>0</v>
      </c>
      <c r="AU14" s="43">
        <f t="shared" si="3"/>
        <v>0</v>
      </c>
      <c r="AV14" s="43">
        <f t="shared" si="3"/>
        <v>0</v>
      </c>
      <c r="AW14" s="43">
        <f t="shared" si="3"/>
        <v>0</v>
      </c>
      <c r="AX14" s="43">
        <f t="shared" si="3"/>
        <v>0</v>
      </c>
      <c r="AY14" s="43">
        <f t="shared" si="3"/>
        <v>0</v>
      </c>
      <c r="AZ14" s="43">
        <f t="shared" si="3"/>
        <v>0</v>
      </c>
    </row>
    <row r="15" spans="1:52" ht="14.4">
      <c r="A15" s="1"/>
      <c r="B15" s="8"/>
      <c r="C15" s="94" t="s">
        <v>45</v>
      </c>
      <c r="D15" s="44">
        <f t="shared" ref="D15:I15" si="4">ROUND((D5+D10)/2,1)</f>
        <v>0</v>
      </c>
      <c r="E15" s="44">
        <f t="shared" si="4"/>
        <v>0</v>
      </c>
      <c r="F15" s="44">
        <f t="shared" si="4"/>
        <v>0</v>
      </c>
      <c r="G15" s="44">
        <f t="shared" si="4"/>
        <v>0</v>
      </c>
      <c r="H15" s="44">
        <f t="shared" si="4"/>
        <v>0</v>
      </c>
      <c r="I15" s="44">
        <f t="shared" si="4"/>
        <v>0</v>
      </c>
      <c r="J15" s="12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94" t="s">
        <v>45</v>
      </c>
      <c r="AC15" s="59" t="str">
        <f>IF(ISERROR(AVERAGE(AC5,AC10)),"",AVERAGE(AC5,AC10))</f>
        <v/>
      </c>
      <c r="AD15" s="59" t="str">
        <f t="shared" ref="AD15:AZ15" si="5">IF(ISERROR(AVERAGE(AD5,AD10)),"",AVERAGE(AD5,AD10))</f>
        <v/>
      </c>
      <c r="AE15" s="59" t="str">
        <f t="shared" si="5"/>
        <v/>
      </c>
      <c r="AF15" s="59" t="str">
        <f t="shared" si="5"/>
        <v/>
      </c>
      <c r="AG15" s="59" t="str">
        <f t="shared" si="5"/>
        <v/>
      </c>
      <c r="AH15" s="59" t="str">
        <f t="shared" si="5"/>
        <v/>
      </c>
      <c r="AI15" s="59" t="str">
        <f t="shared" si="5"/>
        <v/>
      </c>
      <c r="AJ15" s="59" t="str">
        <f t="shared" si="5"/>
        <v/>
      </c>
      <c r="AK15" s="59" t="str">
        <f t="shared" si="5"/>
        <v/>
      </c>
      <c r="AL15" s="59" t="str">
        <f t="shared" si="5"/>
        <v/>
      </c>
      <c r="AM15" s="59" t="str">
        <f t="shared" si="5"/>
        <v/>
      </c>
      <c r="AN15" s="59" t="str">
        <f t="shared" si="5"/>
        <v/>
      </c>
      <c r="AO15" s="59" t="str">
        <f t="shared" si="5"/>
        <v/>
      </c>
      <c r="AP15" s="59" t="str">
        <f t="shared" si="5"/>
        <v/>
      </c>
      <c r="AQ15" s="59" t="str">
        <f t="shared" si="5"/>
        <v/>
      </c>
      <c r="AR15" s="59" t="str">
        <f t="shared" si="5"/>
        <v/>
      </c>
      <c r="AS15" s="59" t="str">
        <f t="shared" si="5"/>
        <v/>
      </c>
      <c r="AT15" s="59" t="str">
        <f t="shared" si="5"/>
        <v/>
      </c>
      <c r="AU15" s="59" t="str">
        <f t="shared" si="5"/>
        <v/>
      </c>
      <c r="AV15" s="59" t="str">
        <f t="shared" si="5"/>
        <v/>
      </c>
      <c r="AW15" s="59" t="str">
        <f t="shared" si="5"/>
        <v/>
      </c>
      <c r="AX15" s="59" t="str">
        <f t="shared" si="5"/>
        <v/>
      </c>
      <c r="AY15" s="59" t="str">
        <f t="shared" si="5"/>
        <v/>
      </c>
      <c r="AZ15" s="59" t="str">
        <f t="shared" si="5"/>
        <v/>
      </c>
    </row>
    <row r="16" spans="1:52" ht="14.4">
      <c r="A16" s="1"/>
      <c r="B16" s="8"/>
      <c r="C16" s="95" t="s">
        <v>46</v>
      </c>
      <c r="D16" s="45">
        <f t="shared" ref="D16:I17" si="6">D11</f>
        <v>26.1</v>
      </c>
      <c r="E16" s="45">
        <f t="shared" si="6"/>
        <v>23.8</v>
      </c>
      <c r="F16" s="45">
        <f t="shared" si="6"/>
        <v>36.1</v>
      </c>
      <c r="G16" s="45">
        <f t="shared" si="6"/>
        <v>30.3</v>
      </c>
      <c r="H16" s="45">
        <f t="shared" si="6"/>
        <v>46.3</v>
      </c>
      <c r="I16" s="45">
        <f t="shared" si="6"/>
        <v>36.799999999999997</v>
      </c>
      <c r="J16" s="12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95" t="s">
        <v>46</v>
      </c>
      <c r="AC16" s="45">
        <f>AC11</f>
        <v>26.1</v>
      </c>
      <c r="AD16" s="45">
        <f t="shared" ref="AD16:AZ17" si="7">AD11</f>
        <v>23.8</v>
      </c>
      <c r="AE16" s="45">
        <f t="shared" si="7"/>
        <v>36.1</v>
      </c>
      <c r="AF16" s="45">
        <f t="shared" si="7"/>
        <v>30.3</v>
      </c>
      <c r="AG16" s="45">
        <f t="shared" si="7"/>
        <v>46.3</v>
      </c>
      <c r="AH16" s="45">
        <f t="shared" si="7"/>
        <v>36.799999999999997</v>
      </c>
      <c r="AI16" s="45">
        <f t="shared" si="7"/>
        <v>54.6</v>
      </c>
      <c r="AJ16" s="45">
        <f t="shared" si="7"/>
        <v>42.3</v>
      </c>
      <c r="AK16" s="45">
        <f t="shared" si="7"/>
        <v>61.2</v>
      </c>
      <c r="AL16" s="45">
        <f t="shared" si="7"/>
        <v>47.7</v>
      </c>
      <c r="AM16" s="45">
        <f t="shared" si="7"/>
        <v>65.599999999999994</v>
      </c>
      <c r="AN16" s="45">
        <f t="shared" si="7"/>
        <v>51.8</v>
      </c>
      <c r="AO16" s="45">
        <f t="shared" si="7"/>
        <v>68.3</v>
      </c>
      <c r="AP16" s="45">
        <f t="shared" si="7"/>
        <v>53.9</v>
      </c>
      <c r="AQ16" s="45">
        <f t="shared" si="7"/>
        <v>72.2</v>
      </c>
      <c r="AR16" s="45">
        <f t="shared" si="7"/>
        <v>56.5</v>
      </c>
      <c r="AS16" s="45">
        <f t="shared" si="7"/>
        <v>80.5</v>
      </c>
      <c r="AT16" s="45">
        <f t="shared" si="7"/>
        <v>60.9</v>
      </c>
      <c r="AU16" s="45">
        <f t="shared" si="7"/>
        <v>89</v>
      </c>
      <c r="AV16" s="45">
        <f t="shared" si="7"/>
        <v>65.900000000000006</v>
      </c>
      <c r="AW16" s="45">
        <f t="shared" si="7"/>
        <v>94.6</v>
      </c>
      <c r="AX16" s="45">
        <f t="shared" si="7"/>
        <v>69.599999999999994</v>
      </c>
      <c r="AY16" s="45">
        <f t="shared" si="7"/>
        <v>98.6</v>
      </c>
      <c r="AZ16" s="65">
        <f t="shared" si="7"/>
        <v>72.599999999999994</v>
      </c>
    </row>
    <row r="17" spans="1:52" ht="14.4">
      <c r="A17" s="1"/>
      <c r="B17" s="8" t="s">
        <v>30</v>
      </c>
      <c r="C17" s="96" t="s">
        <v>48</v>
      </c>
      <c r="D17" s="46">
        <f t="shared" si="6"/>
        <v>26.5</v>
      </c>
      <c r="E17" s="46">
        <f t="shared" si="6"/>
        <v>23.9</v>
      </c>
      <c r="F17" s="46">
        <f t="shared" si="6"/>
        <v>35.5</v>
      </c>
      <c r="G17" s="46">
        <f t="shared" si="6"/>
        <v>29.6</v>
      </c>
      <c r="H17" s="46">
        <f t="shared" si="6"/>
        <v>44.8</v>
      </c>
      <c r="I17" s="46">
        <f t="shared" si="6"/>
        <v>35.4</v>
      </c>
      <c r="J17" s="13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30</v>
      </c>
      <c r="AB17" s="96" t="s">
        <v>48</v>
      </c>
      <c r="AC17" s="46">
        <f>AC12</f>
        <v>26.5</v>
      </c>
      <c r="AD17" s="46">
        <f t="shared" si="7"/>
        <v>23.9</v>
      </c>
      <c r="AE17" s="46">
        <f t="shared" si="7"/>
        <v>35.5</v>
      </c>
      <c r="AF17" s="46">
        <f t="shared" si="7"/>
        <v>29.6</v>
      </c>
      <c r="AG17" s="46">
        <f t="shared" si="7"/>
        <v>44.8</v>
      </c>
      <c r="AH17" s="46">
        <f t="shared" si="7"/>
        <v>35.4</v>
      </c>
      <c r="AI17" s="46">
        <f t="shared" si="7"/>
        <v>53.3</v>
      </c>
      <c r="AJ17" s="46">
        <f t="shared" si="7"/>
        <v>40.4</v>
      </c>
      <c r="AK17" s="46">
        <f t="shared" si="7"/>
        <v>60.1</v>
      </c>
      <c r="AL17" s="46">
        <f t="shared" si="7"/>
        <v>44.6</v>
      </c>
      <c r="AM17" s="46">
        <f t="shared" si="7"/>
        <v>64.8</v>
      </c>
      <c r="AN17" s="46">
        <f t="shared" si="7"/>
        <v>47.7</v>
      </c>
      <c r="AO17" s="46">
        <f t="shared" si="7"/>
        <v>68.400000000000006</v>
      </c>
      <c r="AP17" s="46">
        <f t="shared" si="7"/>
        <v>50.1</v>
      </c>
      <c r="AQ17" s="46">
        <f t="shared" si="7"/>
        <v>72.2</v>
      </c>
      <c r="AR17" s="46">
        <f t="shared" si="7"/>
        <v>52.8</v>
      </c>
      <c r="AS17" s="46">
        <f t="shared" si="7"/>
        <v>79.099999999999994</v>
      </c>
      <c r="AT17" s="46">
        <f t="shared" si="7"/>
        <v>56.4</v>
      </c>
      <c r="AU17" s="46">
        <f t="shared" si="7"/>
        <v>86.6</v>
      </c>
      <c r="AV17" s="46">
        <f t="shared" si="7"/>
        <v>60.6</v>
      </c>
      <c r="AW17" s="46">
        <f t="shared" si="7"/>
        <v>92.4</v>
      </c>
      <c r="AX17" s="46">
        <f t="shared" si="7"/>
        <v>64.2</v>
      </c>
      <c r="AY17" s="46">
        <f t="shared" si="7"/>
        <v>96.2</v>
      </c>
      <c r="AZ17" s="66">
        <f t="shared" si="7"/>
        <v>67.5</v>
      </c>
    </row>
    <row r="18" spans="1:52">
      <c r="A18" s="1"/>
      <c r="B18" s="8"/>
      <c r="C18" s="10" t="s">
        <v>11</v>
      </c>
      <c r="D18" s="47">
        <f t="shared" ref="D18:I18" si="8">ROUND(D15/D16*100,0)</f>
        <v>0</v>
      </c>
      <c r="E18" s="47">
        <f t="shared" si="8"/>
        <v>0</v>
      </c>
      <c r="F18" s="47">
        <f t="shared" si="8"/>
        <v>0</v>
      </c>
      <c r="G18" s="47">
        <f t="shared" si="8"/>
        <v>0</v>
      </c>
      <c r="H18" s="47">
        <f t="shared" si="8"/>
        <v>0</v>
      </c>
      <c r="I18" s="47">
        <f t="shared" si="8"/>
        <v>0</v>
      </c>
      <c r="J18" s="12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10" t="s">
        <v>11</v>
      </c>
      <c r="AC18" s="60" t="str">
        <f>IF(ISERROR(ROUND(AC15/AC16*100,0)),"",ROUND(AC15/AC16*100,0))</f>
        <v/>
      </c>
      <c r="AD18" s="60" t="str">
        <f t="shared" ref="AD18:AZ18" si="9">IF(ISERROR(ROUND(AD15/AD16*100,0)),"",ROUND(AD15/AD16*100,0))</f>
        <v/>
      </c>
      <c r="AE18" s="60" t="str">
        <f t="shared" si="9"/>
        <v/>
      </c>
      <c r="AF18" s="60" t="str">
        <f t="shared" si="9"/>
        <v/>
      </c>
      <c r="AG18" s="60" t="str">
        <f t="shared" si="9"/>
        <v/>
      </c>
      <c r="AH18" s="60" t="str">
        <f t="shared" si="9"/>
        <v/>
      </c>
      <c r="AI18" s="60" t="str">
        <f t="shared" si="9"/>
        <v/>
      </c>
      <c r="AJ18" s="60" t="str">
        <f t="shared" si="9"/>
        <v/>
      </c>
      <c r="AK18" s="60" t="str">
        <f t="shared" si="9"/>
        <v/>
      </c>
      <c r="AL18" s="60" t="str">
        <f t="shared" si="9"/>
        <v/>
      </c>
      <c r="AM18" s="60" t="str">
        <f t="shared" si="9"/>
        <v/>
      </c>
      <c r="AN18" s="60" t="str">
        <f t="shared" si="9"/>
        <v/>
      </c>
      <c r="AO18" s="60" t="str">
        <f t="shared" si="9"/>
        <v/>
      </c>
      <c r="AP18" s="60" t="str">
        <f t="shared" si="9"/>
        <v/>
      </c>
      <c r="AQ18" s="60" t="str">
        <f t="shared" si="9"/>
        <v/>
      </c>
      <c r="AR18" s="60" t="str">
        <f t="shared" si="9"/>
        <v/>
      </c>
      <c r="AS18" s="60" t="str">
        <f t="shared" si="9"/>
        <v/>
      </c>
      <c r="AT18" s="60" t="str">
        <f t="shared" si="9"/>
        <v/>
      </c>
      <c r="AU18" s="60" t="str">
        <f t="shared" si="9"/>
        <v/>
      </c>
      <c r="AV18" s="60" t="str">
        <f t="shared" si="9"/>
        <v/>
      </c>
      <c r="AW18" s="60" t="str">
        <f t="shared" si="9"/>
        <v/>
      </c>
      <c r="AX18" s="60" t="str">
        <f t="shared" si="9"/>
        <v/>
      </c>
      <c r="AY18" s="60" t="str">
        <f t="shared" si="9"/>
        <v/>
      </c>
      <c r="AZ18" s="60" t="str">
        <f t="shared" si="9"/>
        <v/>
      </c>
    </row>
    <row r="19" spans="1:52">
      <c r="A19" s="1"/>
      <c r="B19" s="12"/>
      <c r="C19" s="13" t="s">
        <v>12</v>
      </c>
      <c r="D19" s="48">
        <f t="shared" ref="D19:I19" si="10">ROUND(D15/D17*100,0)</f>
        <v>0</v>
      </c>
      <c r="E19" s="48">
        <f t="shared" si="10"/>
        <v>0</v>
      </c>
      <c r="F19" s="48">
        <f t="shared" si="10"/>
        <v>0</v>
      </c>
      <c r="G19" s="48">
        <f t="shared" si="10"/>
        <v>0</v>
      </c>
      <c r="H19" s="48">
        <f t="shared" si="10"/>
        <v>0</v>
      </c>
      <c r="I19" s="48">
        <f t="shared" si="10"/>
        <v>0</v>
      </c>
      <c r="J19" s="13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13" t="s">
        <v>12</v>
      </c>
      <c r="AC19" s="61" t="str">
        <f>IF(ISERROR(ROUND(AC15/AC17*100,0)),"",ROUND(AC15/AC17*100,0))</f>
        <v/>
      </c>
      <c r="AD19" s="61" t="str">
        <f t="shared" ref="AD19:AZ19" si="11">IF(ISERROR(ROUND(AD15/AD17*100,0)),"",ROUND(AD15/AD17*100,0))</f>
        <v/>
      </c>
      <c r="AE19" s="61" t="str">
        <f t="shared" si="11"/>
        <v/>
      </c>
      <c r="AF19" s="61" t="str">
        <f t="shared" si="11"/>
        <v/>
      </c>
      <c r="AG19" s="61" t="str">
        <f t="shared" si="11"/>
        <v/>
      </c>
      <c r="AH19" s="61" t="str">
        <f t="shared" si="11"/>
        <v/>
      </c>
      <c r="AI19" s="61" t="str">
        <f t="shared" si="11"/>
        <v/>
      </c>
      <c r="AJ19" s="61" t="str">
        <f t="shared" si="11"/>
        <v/>
      </c>
      <c r="AK19" s="61" t="str">
        <f t="shared" si="11"/>
        <v/>
      </c>
      <c r="AL19" s="61" t="str">
        <f t="shared" si="11"/>
        <v/>
      </c>
      <c r="AM19" s="61" t="str">
        <f t="shared" si="11"/>
        <v/>
      </c>
      <c r="AN19" s="61" t="str">
        <f t="shared" si="11"/>
        <v/>
      </c>
      <c r="AO19" s="61" t="str">
        <f t="shared" si="11"/>
        <v/>
      </c>
      <c r="AP19" s="61" t="str">
        <f t="shared" si="11"/>
        <v/>
      </c>
      <c r="AQ19" s="61" t="str">
        <f t="shared" si="11"/>
        <v/>
      </c>
      <c r="AR19" s="61" t="str">
        <f t="shared" si="11"/>
        <v/>
      </c>
      <c r="AS19" s="61" t="str">
        <f t="shared" si="11"/>
        <v/>
      </c>
      <c r="AT19" s="61" t="str">
        <f t="shared" si="11"/>
        <v/>
      </c>
      <c r="AU19" s="61" t="str">
        <f t="shared" si="11"/>
        <v/>
      </c>
      <c r="AV19" s="61" t="str">
        <f t="shared" si="11"/>
        <v/>
      </c>
      <c r="AW19" s="61" t="str">
        <f t="shared" si="11"/>
        <v/>
      </c>
      <c r="AX19" s="61" t="str">
        <f t="shared" si="11"/>
        <v/>
      </c>
      <c r="AY19" s="61" t="str">
        <f t="shared" si="11"/>
        <v/>
      </c>
      <c r="AZ19" s="61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65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66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14" t="s">
        <v>14</v>
      </c>
      <c r="O22" s="114" t="s">
        <v>15</v>
      </c>
      <c r="P22" s="114" t="s">
        <v>16</v>
      </c>
      <c r="Q22" s="114" t="s">
        <v>17</v>
      </c>
      <c r="R22" s="114" t="s">
        <v>18</v>
      </c>
      <c r="S22" s="114" t="s">
        <v>19</v>
      </c>
      <c r="T22" s="114" t="s">
        <v>20</v>
      </c>
      <c r="U22" s="114" t="s">
        <v>51</v>
      </c>
      <c r="V22" s="114" t="s">
        <v>52</v>
      </c>
      <c r="W22" s="114" t="s">
        <v>53</v>
      </c>
      <c r="X22" s="115" t="s">
        <v>54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67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09" t="s">
        <v>29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09" t="s">
        <v>31</v>
      </c>
      <c r="N24" s="16">
        <f>AE16-AC16</f>
        <v>10</v>
      </c>
      <c r="O24" s="16">
        <f>AF16-AE16</f>
        <v>-5.8000000000000007</v>
      </c>
      <c r="P24" s="16">
        <f>AI10-AG10</f>
        <v>0</v>
      </c>
      <c r="Q24" s="16">
        <f>AK10-AI10</f>
        <v>0</v>
      </c>
      <c r="R24" s="16">
        <f>AM10-AK10</f>
        <v>0</v>
      </c>
      <c r="S24" s="16">
        <f>AO10-AM10</f>
        <v>0</v>
      </c>
      <c r="T24" s="16">
        <f>AQ10-AO10</f>
        <v>0</v>
      </c>
      <c r="U24" s="16">
        <f>AS10-AQ10</f>
        <v>0</v>
      </c>
      <c r="V24" s="16">
        <f>AU10-AS10</f>
        <v>0</v>
      </c>
      <c r="W24" s="16">
        <f>AW10-AU10</f>
        <v>0</v>
      </c>
      <c r="X24" s="16">
        <f>AY10-AW10</f>
        <v>0</v>
      </c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09" t="s">
        <v>32</v>
      </c>
      <c r="N25" s="16">
        <f>AE11-AC11</f>
        <v>10</v>
      </c>
      <c r="O25" s="16">
        <f>AG11-AE11</f>
        <v>10.199999999999996</v>
      </c>
      <c r="P25" s="16">
        <f>AI11-AG11</f>
        <v>8.3000000000000043</v>
      </c>
      <c r="Q25" s="16">
        <f>AK11-AI11</f>
        <v>6.6000000000000014</v>
      </c>
      <c r="R25" s="16">
        <f>AM11-AK11</f>
        <v>4.3999999999999915</v>
      </c>
      <c r="S25" s="16">
        <f>AO11-AM11</f>
        <v>2.7000000000000028</v>
      </c>
      <c r="T25" s="16">
        <f>AQ11-AO11</f>
        <v>3.9000000000000057</v>
      </c>
      <c r="U25" s="16">
        <f>AS11-AQ11</f>
        <v>8.2999999999999972</v>
      </c>
      <c r="V25" s="16">
        <f>AU11-AS11</f>
        <v>8.5</v>
      </c>
      <c r="W25" s="16">
        <f>AW11-AU11</f>
        <v>5.5999999999999943</v>
      </c>
      <c r="X25" s="16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73</v>
      </c>
      <c r="N26" s="16">
        <f>N23/N24*100</f>
        <v>0</v>
      </c>
      <c r="O26" s="16">
        <f>O23/O24*100</f>
        <v>0</v>
      </c>
      <c r="P26" s="16" t="e">
        <f t="shared" ref="P26:X26" si="12">P23/P24*100</f>
        <v>#DIV/0!</v>
      </c>
      <c r="Q26" s="16" t="e">
        <f t="shared" si="12"/>
        <v>#DIV/0!</v>
      </c>
      <c r="R26" s="16" t="e">
        <f t="shared" si="12"/>
        <v>#DIV/0!</v>
      </c>
      <c r="S26" s="16" t="e">
        <f t="shared" si="12"/>
        <v>#DIV/0!</v>
      </c>
      <c r="T26" s="16" t="e">
        <f t="shared" si="12"/>
        <v>#DIV/0!</v>
      </c>
      <c r="U26" s="16" t="e">
        <f t="shared" si="12"/>
        <v>#DIV/0!</v>
      </c>
      <c r="V26" s="16" t="e">
        <f t="shared" si="12"/>
        <v>#DIV/0!</v>
      </c>
      <c r="W26" s="16" t="e">
        <f t="shared" si="12"/>
        <v>#DIV/0!</v>
      </c>
      <c r="X26" s="16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74</v>
      </c>
      <c r="N27" s="16">
        <f>N23/N25*100</f>
        <v>0</v>
      </c>
      <c r="O27" s="16">
        <f t="shared" ref="O27:X27" si="13">O23/O25*100</f>
        <v>0</v>
      </c>
      <c r="P27" s="16">
        <f t="shared" si="13"/>
        <v>0</v>
      </c>
      <c r="Q27" s="16">
        <f t="shared" si="13"/>
        <v>0</v>
      </c>
      <c r="R27" s="16">
        <f t="shared" si="13"/>
        <v>0</v>
      </c>
      <c r="S27" s="16">
        <f t="shared" si="13"/>
        <v>0</v>
      </c>
      <c r="T27" s="16">
        <f t="shared" si="13"/>
        <v>0</v>
      </c>
      <c r="U27" s="16">
        <f t="shared" si="13"/>
        <v>0</v>
      </c>
      <c r="V27" s="16">
        <f t="shared" si="13"/>
        <v>0</v>
      </c>
      <c r="W27" s="16">
        <f t="shared" si="13"/>
        <v>0</v>
      </c>
      <c r="X27" s="16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7"/>
      <c r="P28" s="131"/>
      <c r="Q28" s="131"/>
      <c r="R28" s="131"/>
      <c r="S28" s="131"/>
      <c r="T28" s="131"/>
      <c r="U28" s="131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8"/>
      <c r="O29" s="1"/>
      <c r="P29" s="58"/>
      <c r="Q29" s="58"/>
      <c r="R29" s="58"/>
      <c r="S29" s="58"/>
      <c r="T29" s="58"/>
      <c r="U29" s="1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8"/>
      <c r="O30" s="1"/>
      <c r="P30" s="252" t="s">
        <v>33</v>
      </c>
      <c r="Q30" s="252"/>
      <c r="R30" s="6"/>
      <c r="S30" s="6"/>
      <c r="T30" s="6" t="s">
        <v>70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56" t="s">
        <v>34</v>
      </c>
      <c r="Q32" s="256"/>
      <c r="R32" s="6"/>
      <c r="S32" s="6"/>
      <c r="T32" s="6" t="s">
        <v>70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87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87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30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32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4">
      <c r="A41" s="14"/>
      <c r="B41" s="19"/>
      <c r="Z41" s="22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4">
      <c r="A42" s="1"/>
      <c r="B42" s="21"/>
      <c r="Z42" s="22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4">
      <c r="A43" s="1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4">
      <c r="A44" s="1"/>
      <c r="B44" s="22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4">
      <c r="A45" s="19"/>
      <c r="B45" s="19"/>
      <c r="C45" s="1"/>
      <c r="D45" s="1"/>
      <c r="E45" s="1"/>
      <c r="F45" s="247"/>
      <c r="G45" s="247"/>
      <c r="H45" s="20"/>
      <c r="I45" s="247"/>
      <c r="J45" s="247"/>
      <c r="K45" s="247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4">
      <c r="A46" s="19"/>
      <c r="B46" s="19"/>
      <c r="C46" s="1"/>
      <c r="D46" s="1"/>
      <c r="E46" s="1"/>
      <c r="F46" s="20"/>
      <c r="G46" s="20"/>
      <c r="H46" s="20"/>
      <c r="I46" s="20"/>
      <c r="J46" s="14"/>
      <c r="K46" s="14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4">
      <c r="A47" s="21"/>
      <c r="B47" s="21"/>
      <c r="C47" s="1"/>
      <c r="D47" s="1"/>
      <c r="E47" s="1"/>
      <c r="F47" s="247"/>
      <c r="G47" s="247"/>
      <c r="H47" s="20"/>
      <c r="I47" s="247"/>
      <c r="J47" s="247"/>
      <c r="K47" s="247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4">
      <c r="A48" s="22"/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Y48" s="1"/>
      <c r="Z48" s="1"/>
      <c r="AB48" s="18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4">
      <c r="A49" s="22"/>
      <c r="B49" s="22"/>
      <c r="C49" s="1"/>
      <c r="D49" s="1"/>
      <c r="E49" s="1"/>
      <c r="F49" s="247"/>
      <c r="G49" s="247"/>
      <c r="H49" s="20"/>
      <c r="I49" s="247"/>
      <c r="J49" s="247"/>
      <c r="K49" s="247"/>
      <c r="L49" s="1"/>
      <c r="Y49" s="1"/>
      <c r="Z49" s="1"/>
      <c r="AB49" s="2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4">
      <c r="A50" s="19"/>
      <c r="B50" s="19"/>
      <c r="C50" s="1"/>
      <c r="D50" s="1"/>
      <c r="E50" s="1"/>
      <c r="F50" s="20"/>
      <c r="G50" s="20"/>
      <c r="H50" s="20"/>
      <c r="I50" s="20"/>
      <c r="J50" s="14"/>
      <c r="K50" s="14"/>
      <c r="L50" s="1"/>
      <c r="Y50" s="1"/>
      <c r="Z50" s="1"/>
      <c r="AB50" s="2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4">
      <c r="A51" s="19"/>
      <c r="B51" s="19"/>
      <c r="C51" s="1"/>
      <c r="D51" s="1"/>
      <c r="E51" s="1"/>
      <c r="F51" s="247"/>
      <c r="G51" s="247"/>
      <c r="H51" s="20"/>
      <c r="I51" s="247"/>
      <c r="J51" s="247"/>
      <c r="K51" s="247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1"/>
      <c r="B52" s="21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4">
      <c r="A53" s="22"/>
      <c r="B53" s="22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4">
      <c r="A54" s="22"/>
      <c r="B54" s="2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19"/>
      <c r="B55" s="1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19"/>
      <c r="B56" s="1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1"/>
      <c r="B57" s="2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4">
      <c r="A58" s="22"/>
      <c r="B58" s="2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4">
      <c r="A59" s="22"/>
      <c r="B59" s="2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19"/>
      <c r="B60" s="1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>
      <c r="A61" s="19"/>
      <c r="B61" s="1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>
      <c r="A62" s="21"/>
      <c r="B62" s="2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4">
      <c r="A63" s="22"/>
      <c r="B63" s="2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4">
      <c r="A64" s="22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19"/>
      <c r="B65" s="1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19"/>
      <c r="B66" s="1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1"/>
      <c r="B67" s="2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4">
      <c r="A68" s="23"/>
      <c r="B68" s="2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2"/>
  <pageMargins left="0.7" right="0.7" top="0.75" bottom="0.75" header="0.3" footer="0.3"/>
  <pageSetup paperSize="9" orientation="portrait" r:id="rId1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富有</vt:lpstr>
      <vt:lpstr>西条</vt:lpstr>
      <vt:lpstr>輝太郎</vt:lpstr>
      <vt:lpstr>Sheet2</vt:lpstr>
      <vt:lpstr>Sheet1</vt:lpstr>
      <vt:lpstr>Sheet1!Print_Area</vt:lpstr>
      <vt:lpstr>輝太郎!Print_Area</vt:lpstr>
      <vt:lpstr>西条!Print_Area</vt:lpstr>
      <vt:lpstr>富有!Print_Area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河原 拓</dc:creator>
  <cp:lastModifiedBy>河原 拓</cp:lastModifiedBy>
  <cp:lastPrinted>2025-08-13T04:29:51Z</cp:lastPrinted>
  <dcterms:created xsi:type="dcterms:W3CDTF">2025-08-13T04:32:54Z</dcterms:created>
  <dcterms:modified xsi:type="dcterms:W3CDTF">2025-08-13T04:32:55Z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